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15480" windowHeight="10380" activeTab="5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Лист1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Titles" localSheetId="3">'дод.4'!$8:$8</definedName>
    <definedName name="_xlnm.Print_Titles" localSheetId="4">'дод.5'!$7:$9</definedName>
    <definedName name="_xlnm.Print_Area" localSheetId="0">'дод.1'!$A$2:$F$81</definedName>
    <definedName name="_xlnm.Print_Area" localSheetId="1">'дод.2'!$A$1:$T$192</definedName>
    <definedName name="_xlnm.Print_Area" localSheetId="2">'дод.3'!$B$1:$R$17</definedName>
    <definedName name="_xlnm.Print_Area" localSheetId="3">'дод.4'!$A$2:$F$30</definedName>
    <definedName name="_xlnm.Print_Area" localSheetId="4">'дод.5'!$A$1:$M$78</definedName>
    <definedName name="_xlnm.Print_Area" localSheetId="5">'дод.6'!$A$1:$X$19</definedName>
  </definedNames>
  <calcPr fullCalcOnLoad="1"/>
</workbook>
</file>

<file path=xl/sharedStrings.xml><?xml version="1.0" encoding="utf-8"?>
<sst xmlns="http://schemas.openxmlformats.org/spreadsheetml/2006/main" count="1154" uniqueCount="662">
  <si>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</si>
  <si>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</si>
  <si>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</si>
  <si>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</si>
  <si>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</si>
  <si>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</si>
  <si>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</si>
  <si>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</si>
  <si>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</si>
  <si>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</si>
  <si>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</si>
  <si>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</si>
  <si>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</si>
  <si>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</si>
  <si>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</si>
  <si>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</si>
  <si>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</si>
  <si>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</si>
  <si>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</si>
  <si>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</si>
  <si>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</si>
  <si>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</si>
  <si>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</si>
  <si>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</si>
  <si>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</si>
  <si>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</si>
  <si>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</si>
  <si>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</si>
  <si>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</si>
  <si>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</si>
  <si>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</si>
  <si>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</si>
  <si>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</si>
  <si>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</si>
  <si>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</si>
  <si>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</si>
  <si>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</si>
  <si>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</si>
  <si>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</si>
  <si>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</si>
  <si>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</si>
  <si>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</si>
  <si>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</si>
  <si>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</si>
  <si>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</si>
  <si>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</si>
  <si>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</si>
  <si>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Офіційні трансферти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</si>
  <si>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</si>
  <si>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</si>
  <si>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</si>
  <si>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</si>
  <si>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</si>
  <si>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</si>
  <si>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</si>
  <si>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</si>
  <si>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</si>
  <si>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</si>
  <si>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</si>
  <si>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</si>
  <si>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</si>
  <si>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</si>
  <si>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</si>
  <si>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</si>
  <si>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</si>
  <si>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</si>
  <si>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</si>
  <si>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</si>
  <si>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</si>
  <si>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</si>
  <si>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</si>
  <si>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</si>
  <si>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</si>
  <si>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</si>
  <si>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</si>
  <si>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</si>
  <si>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</si>
  <si>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</si>
  <si>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</si>
  <si>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</si>
  <si>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</si>
  <si>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</si>
  <si>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</si>
  <si>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</si>
  <si>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</si>
  <si>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</si>
  <si>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</si>
  <si>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</si>
  <si>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</si>
  <si>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</si>
  <si>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</si>
  <si>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</si>
  <si>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</si>
  <si>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</si>
  <si>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</si>
  <si>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</si>
  <si>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</si>
  <si>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</si>
  <si>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</si>
  <si>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</si>
  <si>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</si>
  <si>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r>
      <t>Програма п</t>
    </r>
    <r>
      <rPr>
        <sz val="12"/>
        <color indexed="8"/>
        <rFont val="Times New Roman"/>
        <family val="1"/>
      </rPr>
      <t>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</t>
    </r>
    <r>
      <rPr>
        <sz val="12"/>
        <rFont val="Times New Roman"/>
        <family val="1"/>
      </rPr>
      <t xml:space="preserve"> </t>
    </r>
  </si>
  <si>
    <t xml:space="preserve">Програма 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  </t>
  </si>
  <si>
    <t>Програма забезпечення виконання Новгород-Сіверською районною державною адміністрацією Чернігівської області делегованих повноважень на 2021 рік</t>
  </si>
  <si>
    <t>Програма передачі нетелей багатодітним сім'ям, які проживають у сільській місцевості Новгород-Сіверського району Чернігівської області на 2021-2027 роки</t>
  </si>
  <si>
    <t xml:space="preserve">Рішення районної ради від  28 травня 2021 року 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</si>
  <si>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</si>
  <si>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</si>
  <si>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</si>
  <si>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</si>
  <si>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</si>
  <si>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</si>
  <si>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</si>
  <si>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</si>
  <si>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</si>
  <si>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</si>
  <si>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</si>
  <si>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</si>
  <si>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</si>
  <si>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</si>
  <si>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</si>
  <si>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</si>
  <si>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</si>
  <si>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</si>
  <si>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</si>
  <si>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</si>
  <si>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</si>
  <si>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</si>
  <si>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</si>
  <si>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</si>
  <si>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</si>
  <si>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</si>
  <si>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</si>
  <si>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</si>
  <si>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</si>
  <si>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</si>
  <si>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</si>
  <si>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</si>
  <si>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</si>
  <si>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</si>
  <si>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</si>
  <si>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</si>
  <si>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</si>
  <si>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</si>
  <si>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</si>
  <si>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</si>
  <si>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</si>
  <si>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</si>
  <si>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</si>
  <si>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</si>
  <si>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</si>
  <si>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</si>
  <si>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</si>
  <si>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</si>
  <si>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</si>
  <si>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надходження  </t>
  </si>
  <si>
    <t>Інші заходи у сфері соціального захисту і соціального забезпечення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</si>
  <si>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</si>
  <si>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</si>
  <si>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</si>
  <si>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</si>
  <si>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</si>
  <si>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</si>
  <si>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</si>
  <si>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</si>
  <si>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</si>
  <si>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</si>
  <si>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</si>
  <si>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</si>
  <si>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</si>
  <si>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</si>
  <si>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</si>
  <si>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</si>
  <si>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</si>
  <si>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</si>
  <si>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</si>
  <si>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</si>
  <si>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</si>
  <si>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</si>
  <si>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</si>
  <si>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</si>
  <si>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</si>
  <si>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</si>
  <si>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</si>
  <si>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</si>
  <si>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</si>
  <si>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</si>
  <si>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</si>
  <si>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</si>
  <si>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</si>
  <si>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</si>
  <si>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</si>
  <si>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</si>
  <si>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</si>
  <si>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</si>
  <si>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</si>
  <si>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</si>
  <si>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</si>
  <si>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</si>
  <si>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</si>
  <si>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</si>
  <si>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</si>
  <si>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</si>
  <si>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</si>
  <si>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</si>
  <si>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</si>
  <si>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</si>
  <si>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</si>
  <si>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</si>
  <si>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</si>
  <si>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</si>
  <si>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</si>
  <si>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</si>
  <si>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</si>
  <si>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</si>
  <si>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</si>
  <si>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</si>
  <si>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</si>
  <si>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</si>
  <si>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</si>
  <si>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</si>
  <si>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</si>
  <si>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</si>
  <si>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</si>
  <si>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</si>
  <si>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</si>
  <si>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</si>
  <si>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</si>
  <si>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</si>
  <si>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</si>
  <si>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</si>
  <si>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</si>
  <si>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</si>
  <si>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</si>
  <si>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</si>
  <si>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</si>
  <si>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</si>
  <si>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</si>
  <si>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</si>
  <si>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</si>
  <si>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</si>
  <si>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</si>
  <si>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</si>
  <si>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</si>
  <si>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</si>
  <si>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</si>
  <si>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</si>
  <si>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</si>
  <si>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</si>
  <si>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</si>
  <si>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</si>
  <si>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</si>
  <si>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</si>
  <si>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</si>
  <si>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3030</t>
  </si>
  <si>
    <t>0118240</t>
  </si>
  <si>
    <t>8240</t>
  </si>
  <si>
    <t>Заходи та роботи з територіальної оборони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</si>
  <si>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</si>
  <si>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</si>
  <si>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</si>
  <si>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</si>
  <si>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</si>
  <si>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</si>
  <si>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</si>
  <si>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</si>
  <si>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</si>
  <si>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</si>
  <si>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</si>
  <si>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</si>
  <si>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</si>
  <si>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</si>
  <si>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</si>
  <si>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</si>
  <si>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</si>
  <si>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</si>
  <si>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</si>
  <si>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</si>
  <si>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</si>
  <si>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</si>
  <si>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</si>
  <si>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</si>
  <si>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</si>
  <si>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</si>
  <si>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</si>
  <si>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</si>
  <si>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</si>
  <si>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</si>
  <si>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</si>
  <si>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</si>
  <si>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</si>
  <si>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</si>
  <si>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</si>
  <si>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</si>
  <si>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</si>
  <si>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</si>
  <si>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</si>
  <si>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</si>
  <si>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</si>
  <si>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</si>
  <si>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</si>
  <si>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</si>
  <si>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</si>
  <si>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</si>
  <si>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</si>
  <si>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</si>
  <si>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</si>
  <si>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</si>
  <si>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</si>
  <si>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</si>
  <si>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</si>
  <si>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</si>
  <si>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</si>
  <si>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</si>
  <si>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</si>
  <si>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</si>
  <si>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</si>
  <si>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</si>
  <si>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</si>
  <si>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</si>
  <si>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</si>
  <si>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</si>
  <si>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</si>
  <si>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</si>
  <si>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</si>
  <si>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</si>
  <si>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</si>
  <si>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</si>
  <si>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</si>
  <si>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</si>
  <si>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</si>
  <si>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</si>
  <si>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</si>
  <si>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</si>
  <si>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</si>
  <si>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</si>
  <si>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</si>
  <si>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</si>
  <si>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</si>
  <si>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</si>
  <si>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</si>
  <si>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</si>
  <si>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</si>
  <si>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</si>
  <si>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</si>
  <si>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</si>
  <si>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</si>
  <si>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</si>
  <si>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</si>
  <si>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</si>
  <si>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</si>
  <si>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</si>
  <si>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</si>
  <si>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</si>
  <si>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</si>
  <si>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</si>
  <si>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</si>
  <si>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</si>
  <si>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</si>
  <si>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</si>
  <si>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</si>
  <si>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</si>
  <si>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</si>
  <si>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</si>
  <si>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</si>
  <si>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</si>
  <si>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</si>
  <si>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</si>
  <si>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</si>
  <si>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</si>
  <si>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</si>
  <si>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</si>
  <si>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</si>
  <si>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</si>
  <si>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</si>
  <si>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 xml:space="preserve">                       Розподіл витрат районного бюджету на реалізацію місцевих /регіональних програм у 2021 році
</t>
  </si>
  <si>
    <t>Фінансування  районного бюджету на 2021 рік</t>
  </si>
  <si>
    <t>Програма забезпечення депутатської діяльності депутатів Новгород-Сіверської районної ради Чернігівської області на 2021 рік</t>
  </si>
  <si>
    <t>Рішення районної ради від  04 березня 2021 року №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</si>
  <si>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</si>
  <si>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</si>
  <si>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</si>
  <si>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</si>
  <si>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</si>
  <si>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</si>
  <si>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</si>
  <si>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</si>
  <si>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</si>
  <si>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</si>
  <si>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</si>
  <si>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</si>
  <si>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</si>
  <si>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</si>
  <si>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</si>
  <si>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</si>
  <si>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</si>
  <si>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</si>
  <si>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</si>
  <si>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</si>
  <si>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</si>
  <si>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</si>
  <si>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</si>
  <si>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</si>
  <si>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</si>
  <si>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</si>
  <si>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</si>
  <si>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</si>
  <si>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</si>
  <si>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</si>
  <si>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</si>
  <si>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</si>
  <si>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</si>
  <si>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</si>
  <si>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</si>
  <si>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</si>
  <si>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</si>
  <si>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</si>
  <si>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</si>
  <si>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</si>
  <si>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</si>
  <si>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</si>
  <si>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</si>
  <si>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</si>
  <si>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</si>
  <si>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</si>
  <si>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</si>
  <si>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</si>
  <si>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</si>
  <si>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</si>
  <si>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</si>
  <si>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</si>
  <si>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</si>
  <si>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</si>
  <si>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</si>
  <si>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</si>
  <si>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</si>
  <si>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</si>
  <si>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</si>
  <si>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</si>
  <si>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</si>
  <si>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</si>
  <si>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</t>
  </si>
  <si>
    <t>Міжбюджетні трансферти районного бюджету                                        на 2021 рік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</si>
  <si>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</si>
  <si>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</si>
  <si>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</si>
  <si>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</si>
  <si>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</si>
  <si>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</si>
  <si>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</si>
  <si>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</si>
  <si>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</si>
  <si>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</si>
  <si>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>0211020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</si>
  <si>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</si>
  <si>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</si>
  <si>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</si>
  <si>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</si>
  <si>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</si>
  <si>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</si>
  <si>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</si>
  <si>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</si>
  <si>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</si>
  <si>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</si>
  <si>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 xml:space="preserve">Зміни обсягів бюджетних  коштів </t>
  </si>
  <si>
    <t>Додаток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</si>
  <si>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</si>
  <si>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</si>
  <si>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</si>
  <si>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прогромизгідно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</si>
  <si>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</si>
  <si>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</si>
  <si>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Х</t>
  </si>
  <si>
    <t>Новгород-Сіверська районна рада  Чернігівської області</t>
  </si>
  <si>
    <t>Інші  заходи у сфері соціального захисту і соціального забезпечення</t>
  </si>
  <si>
    <t>Програма про надання матеріальної допомоги громадянам Новгород-Сіверського району депутатами районної ради у 2020 році</t>
  </si>
  <si>
    <t>Рішення районної ради від 22 листопада 2019 року №531</t>
  </si>
  <si>
    <t>…</t>
  </si>
  <si>
    <t>Інша діяльність у сфері  державного управління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</si>
  <si>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</si>
  <si>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0213032</t>
  </si>
  <si>
    <t>Надання пільги окремим категоріям громадян з оплати послуг зв`язку</t>
  </si>
  <si>
    <t>Надання соціальних та реабілітаційних послуг громадянам похилого віку, особам з інвалідністю, дітям з інвалідністю в устаноах соціального обслуговування</t>
  </si>
  <si>
    <t>Рішення районної ради від 18 грудня 2015 року №19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</si>
  <si>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</si>
  <si>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Програма  розвитку місцевого самоврядування у Новгород-Сіверському районі на 2020 рік</t>
  </si>
  <si>
    <t>Рішення районної ради від 22 листопада 2019 року №530</t>
  </si>
  <si>
    <t xml:space="preserve">Новгород-Сіверська районна державна адміністрація  Чернігівської області            </t>
  </si>
  <si>
    <t xml:space="preserve">Районна  цільова програма забезпечення громадян, які страждають на рідкісні (орфанні) захворювання, лікарськими засобами  та відповідними харчовими продуктами для спеціального дієтичного споживання на 2019-2020 роки
</t>
  </si>
  <si>
    <t>Програма підтримки розвитку вторинної медичної допомоги у Новгород-Сіверському районі Чернігівської області на 2020 рік</t>
  </si>
  <si>
    <t>Рішення районної ради від 22 листопада 2019 року № 514</t>
  </si>
  <si>
    <t xml:space="preserve">  Зміни до додатку 2 до рішення районної ради від 23 грудня 2020 року № 23-VIII                                                                                                                                                            «Про районний бюджет Новгород-Сіверського району на 2021 рік (код бюджету 25313200000)»                                                                                                                                                          Розподіл видатків районного бюджету Новгород-Сіверського району на 2021 рік</t>
  </si>
  <si>
    <t>Централізовані заходи з лікування хворих на цукровий та нецукровий діабет</t>
  </si>
  <si>
    <t>Районна Програма «Цукровий діабет»                      на 2019-2020 роки</t>
  </si>
  <si>
    <t>Рішення районної ради від 26 жовтня 2018 року №383</t>
  </si>
  <si>
    <t>Рішення районної ради від 26 жовтня 2018 року №384</t>
  </si>
  <si>
    <t xml:space="preserve">Районна Програма боротьби з онкологічними захворюваннями 
на 2017-2021 роки
</t>
  </si>
  <si>
    <t>Рішення районної ради від 16 червня 2017 року №220</t>
  </si>
  <si>
    <t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</t>
  </si>
  <si>
    <t>Рішення районної ради від 22листопада 2019 року №516</t>
  </si>
  <si>
    <t>Районна Програма забезпечення дітей з інвалідністю технічними та іншими засобами, дітей віком до 1 року, народжених ВІЛ-інфікованими матерями,молочними сумішами на 2019-2021 роки</t>
  </si>
  <si>
    <t>0211070</t>
  </si>
  <si>
    <t>Рішення районної ради від 24 травня 2019 року №457</t>
  </si>
  <si>
    <t>Районна Програма підтримки розвитку первинної медико-санітарної допомоги у Новгород-Сіверському районі Чернігівської області                   на 2020 рік</t>
  </si>
  <si>
    <t>Рішення районної ради від 19 червня 2020 року №588</t>
  </si>
  <si>
    <t>Районна Програма забезпечення лікарями медичних закладів Новгород-Сіверського району                    на 2017-2020 роки</t>
  </si>
  <si>
    <t>Рішення районної ради від 24 лютого 2017 року № 189</t>
  </si>
  <si>
    <t>Програма надання матеріальної допомоги громадянам Новгород-Сіверського району на 2019-2020 роки</t>
  </si>
  <si>
    <t>Рішення районної ради від 26 жовтня 2018 року №386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</si>
  <si>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</si>
  <si>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Програма розвитку фізичної культури і спорту у Новгород-Сіверському районі на 2016-2020 роки</t>
  </si>
  <si>
    <t>Рішення районної ради від 22 липня 2016 року №91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</si>
  <si>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</si>
  <si>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</si>
  <si>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</si>
  <si>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</si>
  <si>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Районна Програма по забезпеченню службовим житлом медичних працівників з вищою медичною освітою на 2018-2020 роки</t>
  </si>
  <si>
    <t>Рішення районної ради від 27 жовтня 2017 року №271</t>
  </si>
  <si>
    <t>Районна програма розвитку малого і середнього підприємництва на 2017-2020 роки</t>
  </si>
  <si>
    <t>Рішення районної ради від 23 грудня 2016 року №145</t>
  </si>
  <si>
    <t>Заходи 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</si>
  <si>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</si>
  <si>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Надання загальної середньої освіти за рахунок коштів місцевого бюджету</t>
  </si>
  <si>
    <t>0211021</t>
  </si>
  <si>
    <t>1021</t>
  </si>
  <si>
    <t>Надання загальної середньої освіти закладами загальної середньої освіти</t>
  </si>
  <si>
    <t xml:space="preserve">Рішення районної ради від 30 жовтня 2015 року </t>
  </si>
  <si>
    <t>Рішення районної ради від  04 березня 2021 року № 61-VІІІ</t>
  </si>
  <si>
    <t>Рішення районної ради від  23 грудня 2016 року № 147</t>
  </si>
  <si>
    <t>Рішення районної ради від  04 березня 2021 року № 60-VІІІ</t>
  </si>
  <si>
    <t>Рішення районної ради від  04 березня 2021 року № 59-VІІІ</t>
  </si>
  <si>
    <t>Рішення районної ради від  04 березня 2021 року № 58-VІІІ</t>
  </si>
  <si>
    <t>Програма  з організації територіальної оборони Новгород-Сіверського району Чернігвської області на 2021-2022 роки</t>
  </si>
  <si>
    <t>Рішення районної ради від  07 травня 2021 року № 69-VІІІ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</si>
  <si>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</si>
  <si>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Рішення районної ради від 22 вересня 2017 року №253</t>
  </si>
  <si>
    <t>Заходи та роботи з мобілізаційної підготовки місцевого значення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</si>
  <si>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Новгород-Сіверському районі на 2020 рік</t>
  </si>
  <si>
    <t>Рішення районної ради від 26 жовтня 2018 року №382</t>
  </si>
  <si>
    <t>250911</t>
  </si>
  <si>
    <t>8831</t>
  </si>
  <si>
    <t>Надання  кредиту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</si>
  <si>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</si>
  <si>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Рішення районної ради від 30 жовтня 2015 року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</si>
  <si>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2018-2019 роки
</t>
  </si>
  <si>
    <t>Рішення районної ради від 16 березня 2018 року №310</t>
  </si>
  <si>
    <t xml:space="preserve">Районна цільова Програма
з національно-патріотичного виховання
  на 2018-2020 роки
</t>
  </si>
  <si>
    <t>Рішення районної ради від 16 березня 2018 року №311</t>
  </si>
  <si>
    <t xml:space="preserve">Програма передачі  нетелей багатодітним сім’ям, які проживають у сільській місцевості Новгород-Сіверського району на  2016-2020 роки
</t>
  </si>
  <si>
    <t>Рішення районної ради від 27 квітня 2016 року №58</t>
  </si>
  <si>
    <t>Відділ освіти   Новгород-Сіверської районної державної адміністрації  Чернігівської області</t>
  </si>
  <si>
    <t xml:space="preserve">Програма пільгового проїзду учнів, вихованців та педагогічних працівників Новгород-Сіверського району на 2019 рік
</t>
  </si>
  <si>
    <t xml:space="preserve">                                                                                                                   Додаток 5</t>
  </si>
  <si>
    <t xml:space="preserve"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 
</t>
  </si>
  <si>
    <t xml:space="preserve"> Зміни до додатку 3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Кредитування районного бюджету Новгород-Сіверського району у 2021 році 
</t>
  </si>
  <si>
    <t xml:space="preserve">Додаток 5
 до рішення районної ради «Про внесення змін до рішення районної ради від 20 грудня 2019 року №552  «Про районний бюджет на 2020 рік» від    березня 2020 року №   </t>
  </si>
  <si>
    <t>грн</t>
  </si>
  <si>
    <t xml:space="preserve">Назва місцевого бюджету - одержувача/надавача міжбюджетного трансферту </t>
  </si>
  <si>
    <t>Трансферти з інших місцевих бюджетів</t>
  </si>
  <si>
    <t>Інші субвенції з місцевого бюджету</t>
  </si>
  <si>
    <t>у тому числі:</t>
  </si>
  <si>
    <t xml:space="preserve">Освітня субвенція </t>
  </si>
  <si>
    <t xml:space="preserve">Медична субвенція 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</si>
  <si>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</si>
  <si>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</si>
  <si>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 надання пільг на медичне обслуговування громадян, які постраждали внаслідок Чорнобильської катастрофи</t>
  </si>
  <si>
    <t xml:space="preserve"> на поховання учасників бойових дій та інвалідів війни</t>
  </si>
  <si>
    <t xml:space="preserve"> на виконання заходів Програми передачі нетелей багатодітним сім'ям, які проживають у сільській місцевості Чернігівської області</t>
  </si>
  <si>
    <t>на виконання доручень виборців депутатами обласної ради</t>
  </si>
  <si>
    <t>Інша субвенція</t>
  </si>
  <si>
    <t xml:space="preserve"> на виконання доручень виборців депутатами обласної ради</t>
  </si>
  <si>
    <t>Обласний бюджет Чернігівської області</t>
  </si>
  <si>
    <r>
      <t>25313200000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(код бюджету)</t>
    </r>
  </si>
  <si>
    <t>Понорницька селищна ТГ</t>
  </si>
  <si>
    <t>Коропська селищна ТГ</t>
  </si>
  <si>
    <t>Семенівська міська ТГ</t>
  </si>
  <si>
    <t>Н-Сіверська міська ТГ</t>
  </si>
  <si>
    <r>
      <t xml:space="preserve">Додаток 6 </t>
    </r>
    <r>
      <rPr>
        <b/>
        <sz val="20"/>
        <color indexed="8"/>
        <rFont val="Times New Roman Cyr"/>
        <family val="0"/>
      </rPr>
      <t xml:space="preserve">                                                     </t>
    </r>
  </si>
  <si>
    <t xml:space="preserve">             Зміни до додатку 1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                         Доходи районного бюджету на 2021 рік</t>
  </si>
  <si>
    <t>Рішення районної ради від 26 жовтня 2018 року №389</t>
  </si>
  <si>
    <t xml:space="preserve">Надання загальної середньої освіти  закладами загальної середньої освіти (у тому числі з дошкільними підрозділами (відділеннями, групами)) </t>
  </si>
  <si>
    <t xml:space="preserve">Програма організації харчування в закладах освіти Новгород-Сіверського району на 2020 рік
</t>
  </si>
  <si>
    <t>Рішення районної ради від 22 листопада 2019 року №523</t>
  </si>
  <si>
    <t xml:space="preserve">Районна програма оздоровлення та відпочинку дітей Новгород-Сіверського району на 2016-2020 роки
</t>
  </si>
  <si>
    <t>Рішення районної ради від 27 квітня 2016 року №55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</si>
  <si>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</si>
  <si>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</si>
  <si>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</si>
  <si>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0812144</t>
  </si>
  <si>
    <t>Програма забезпечення препаратами інсуліну хворих на цукровий діабет,які проживають у Новгород-Сіверському районі, на 2020-2021 роки</t>
  </si>
  <si>
    <t>Рішення районної ради від 13 березня 2020 року</t>
  </si>
  <si>
    <t>Надання  пільг окремим категоріям громадян з оплати послуг зв'язку</t>
  </si>
  <si>
    <t>Програма фінансування компенсаційних виплат за надані телекомкнікаційні послуги зв"язку окремим категоріям громадян мешканців Новгород-Сіверського району на 2017-2020 роки</t>
  </si>
  <si>
    <t>Рішення районної ради від 16 червня 2017 року №221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</si>
  <si>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</si>
  <si>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Рішення районної ради від 24 лютого 2017 року №190</t>
  </si>
  <si>
    <t>Програма фінансової підтримки членів громадських організацій, ветеранів, осіб з інвалідністю та членів їх сімей на 2018-2020 роки</t>
  </si>
  <si>
    <t>Рішення районної ради від 16 березня 2018 року №314</t>
  </si>
  <si>
    <t>0213030</t>
  </si>
  <si>
    <r>
      <t>Програма «</t>
    </r>
    <r>
      <rPr>
        <sz val="12"/>
        <color indexed="8"/>
        <rFont val="Times New Roman"/>
        <family val="1"/>
      </rPr>
      <t>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права»</t>
    </r>
    <r>
      <rPr>
        <sz val="12"/>
        <rFont val="Times New Roman"/>
        <family val="1"/>
      </rPr>
      <t xml:space="preserve">  </t>
    </r>
  </si>
  <si>
    <t>Інша субвенція з бюджетів теріторіальних громад</t>
  </si>
  <si>
    <t>Програма  соціальної підтримки учасників антитерористичної операції , операції Об'єднаних сил, членів їх сімей, бійців-добровольців у Новгород-Сіверському районі на 2020-2021 роки</t>
  </si>
  <si>
    <t>Рішення районної ради від 22 листопада 2019 року №527</t>
  </si>
  <si>
    <t>Рішення районної ради від 22 листопада 2019 року №526</t>
  </si>
  <si>
    <t>Фінансова підтримка громадських організацій інвалідів і ветеранів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</si>
  <si>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</si>
  <si>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</si>
  <si>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</si>
  <si>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 xml:space="preserve">Управління з питань агропромислового комплексу, сільського господарства та продовольства Н-Сіверської РДА </t>
  </si>
  <si>
    <t xml:space="preserve">Інші  заходи в галузі культури і мистецтва </t>
  </si>
  <si>
    <t>Районна цільова  програма розвитку туризму  у Новгород-Сіверському районі на 2018-2020 роки</t>
  </si>
  <si>
    <t>Рішення районної ради від 22 грудня 2017 року №292</t>
  </si>
  <si>
    <t>Фінансовий відділ Новгород-Сіверської  районної державної адміністрації Чернігівської області</t>
  </si>
  <si>
    <t>Фінансовий відділ Новгород-Сіверської районної державної адміністрації Чернігівської області</t>
  </si>
  <si>
    <t>Рішення районної ради від 20 грудня 2019 року №548</t>
  </si>
  <si>
    <t>Програма надання безоплатної правової  допомоги населенню Новгород-Сіверського району на 2020 рік</t>
  </si>
  <si>
    <t>Рішення районної ради від 22 листопада 2019 року №529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</si>
  <si>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color indexed="8"/>
        <rFont val="Times New Roman"/>
        <family val="1"/>
      </rPr>
      <t>2</t>
    </r>
  </si>
  <si>
    <t>Інша субвенція з обласного бюджету на виконання заходів Програми передачі нетелей багатодітним сім'ям, які проживають у сільській місцевості Чернігівської області</t>
  </si>
  <si>
    <r>
      <t xml:space="preserve">Районна  рада </t>
    </r>
    <r>
      <rPr>
        <i/>
        <sz val="12"/>
        <color indexed="8"/>
        <rFont val="Times New Roman"/>
        <family val="1"/>
      </rPr>
      <t>(відповідальний виконавець)</t>
    </r>
    <r>
      <rPr>
        <b/>
        <sz val="12"/>
        <color indexed="8"/>
        <rFont val="Times New Roman"/>
        <family val="1"/>
      </rPr>
      <t xml:space="preserve"> </t>
    </r>
  </si>
  <si>
    <r>
      <t xml:space="preserve">Програма надання пільг хворим з хронічною нирковою недостатністю, які отримують програмний гемодіаліз у Комунальному некомерційному підприємстві  </t>
    </r>
    <r>
      <rPr>
        <sz val="12"/>
        <color indexed="8"/>
        <rFont val="Arial Cyr"/>
        <family val="0"/>
      </rPr>
      <t>«</t>
    </r>
    <r>
      <rPr>
        <sz val="12"/>
        <color indexed="8"/>
        <rFont val="Times New Roman"/>
        <family val="1"/>
      </rPr>
      <t>Чернігівська обласна  лікарня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Чернігівської обласної ради та проживають у Новгород-Сіверському районі Чернігівської області, на 2020 рік</t>
    </r>
  </si>
  <si>
    <r>
      <t>Програма надання шефської допомоги відділу прикордонної служби Грем'яч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Чернігівського прикордонного загону на 2020 рік</t>
    </r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</si>
  <si>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</si>
  <si>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</si>
  <si>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</si>
  <si>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</si>
  <si>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</si>
  <si>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</si>
  <si>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</si>
  <si>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</si>
  <si>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</si>
  <si>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</si>
  <si>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</si>
  <si>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</si>
  <si>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</si>
  <si>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</si>
  <si>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</si>
  <si>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</si>
  <si>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</si>
  <si>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</si>
  <si>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</si>
  <si>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</si>
  <si>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</si>
  <si>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</si>
  <si>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</si>
  <si>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</si>
  <si>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</si>
  <si>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</si>
  <si>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</si>
  <si>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</si>
  <si>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</si>
  <si>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</si>
  <si>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</si>
  <si>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</si>
  <si>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</si>
  <si>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Субвенції з місцевих бюджетів</t>
  </si>
  <si>
    <t>Додаток  1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від 21 грудня 2021 року №126-VIII</t>
  </si>
  <si>
    <t>Додаток  2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від 21 грудня 2021 року №126-VIII</t>
  </si>
  <si>
    <t>Додаток  3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від 21 грудня 2021 року № 126-VIII</t>
  </si>
  <si>
    <t xml:space="preserve">Додаток  4         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                                    від 21 грудня 2021 року № 126-VIII                                                                                                             
</t>
  </si>
  <si>
    <t xml:space="preserve">Додаток  5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21 грудня 2021 року № 126-VIII </t>
  </si>
  <si>
    <t xml:space="preserve">Додаток  6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21 грудня 2021 року № 126-VIII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</si>
</sst>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#,##0.00&quot;р.&quot;"/>
    <numFmt numFmtId="208" formatCode="0.000"/>
    <numFmt numFmtId="209" formatCode="#,##0.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0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u val="single"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i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103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4" fontId="37" fillId="0" borderId="16" xfId="0" applyNumberFormat="1" applyFont="1" applyBorder="1" applyAlignment="1">
      <alignment vertical="center" wrapText="1"/>
    </xf>
    <xf numFmtId="194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4" fontId="38" fillId="0" borderId="16" xfId="0" applyNumberFormat="1" applyFont="1" applyBorder="1" applyAlignment="1">
      <alignment vertical="center" wrapText="1"/>
    </xf>
    <xf numFmtId="194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4" fontId="38" fillId="0" borderId="16" xfId="0" applyNumberFormat="1" applyFont="1" applyFill="1" applyBorder="1" applyAlignment="1" applyProtection="1">
      <alignment horizontal="right" vertical="center" wrapText="1"/>
      <protection/>
    </xf>
    <xf numFmtId="194" fontId="34" fillId="0" borderId="16" xfId="0" applyNumberFormat="1" applyFont="1" applyFill="1" applyBorder="1" applyAlignment="1" applyProtection="1">
      <alignment horizontal="right" vertical="center" wrapText="1"/>
      <protection/>
    </xf>
    <xf numFmtId="194" fontId="38" fillId="0" borderId="16" xfId="0" applyNumberFormat="1" applyFont="1" applyFill="1" applyBorder="1" applyAlignment="1" applyProtection="1">
      <alignment horizontal="right" vertical="center" wrapText="1"/>
      <protection/>
    </xf>
    <xf numFmtId="194" fontId="34" fillId="0" borderId="16" xfId="0" applyNumberFormat="1" applyFont="1" applyFill="1" applyBorder="1" applyAlignment="1" applyProtection="1">
      <alignment horizontal="right" vertical="center" wrapText="1"/>
      <protection/>
    </xf>
    <xf numFmtId="194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4" fontId="37" fillId="0" borderId="16" xfId="0" applyNumberFormat="1" applyFont="1" applyFill="1" applyBorder="1" applyAlignment="1" applyProtection="1">
      <alignment horizontal="right" vertical="center" wrapText="1"/>
      <protection/>
    </xf>
    <xf numFmtId="194" fontId="38" fillId="0" borderId="16" xfId="0" applyNumberFormat="1" applyFont="1" applyBorder="1" applyAlignment="1">
      <alignment vertical="center" wrapText="1"/>
    </xf>
    <xf numFmtId="194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4" fontId="49" fillId="13" borderId="16" xfId="0" applyNumberFormat="1" applyFont="1" applyFill="1" applyBorder="1" applyAlignment="1">
      <alignment vertical="center"/>
    </xf>
    <xf numFmtId="194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0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6" xfId="0" applyNumberFormat="1" applyFont="1" applyFill="1" applyBorder="1" applyAlignment="1" applyProtection="1">
      <alignment horizontal="left" vertical="center" wrapText="1"/>
      <protection/>
    </xf>
    <xf numFmtId="0" fontId="67" fillId="26" borderId="0" xfId="0" applyNumberFormat="1" applyFont="1" applyFill="1" applyAlignment="1" applyProtection="1">
      <alignment/>
      <protection/>
    </xf>
    <xf numFmtId="0" fontId="67" fillId="26" borderId="0" xfId="0" applyFont="1" applyFill="1" applyAlignment="1">
      <alignment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3" fontId="3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3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3" fontId="28" fillId="26" borderId="16" xfId="0" applyNumberFormat="1" applyFont="1" applyFill="1" applyBorder="1" applyAlignment="1" applyProtection="1">
      <alignment horizontal="center" vertical="center"/>
      <protection/>
    </xf>
    <xf numFmtId="194" fontId="31" fillId="26" borderId="16" xfId="0" applyNumberFormat="1" applyFont="1" applyFill="1" applyBorder="1" applyAlignment="1" applyProtection="1">
      <alignment horizontal="left" vertical="center"/>
      <protection/>
    </xf>
    <xf numFmtId="0" fontId="28" fillId="26" borderId="0" xfId="0" applyNumberFormat="1" applyFont="1" applyFill="1" applyAlignment="1" applyProtection="1">
      <alignment horizontal="left" vertical="center"/>
      <protection/>
    </xf>
    <xf numFmtId="0" fontId="28" fillId="26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Alignment="1">
      <alignment horizontal="center"/>
    </xf>
    <xf numFmtId="0" fontId="51" fillId="0" borderId="0" xfId="0" applyNumberFormat="1" applyFont="1" applyFill="1" applyAlignment="1" applyProtection="1">
      <alignment vertical="center"/>
      <protection/>
    </xf>
    <xf numFmtId="49" fontId="48" fillId="13" borderId="16" xfId="0" applyNumberFormat="1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194" fontId="48" fillId="13" borderId="16" xfId="95" applyNumberFormat="1" applyFont="1" applyFill="1" applyBorder="1" applyAlignment="1">
      <alignment horizontal="center" vertical="center"/>
      <protection/>
    </xf>
    <xf numFmtId="3" fontId="48" fillId="13" borderId="16" xfId="95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194" fontId="48" fillId="0" borderId="16" xfId="95" applyNumberFormat="1" applyFont="1" applyBorder="1" applyAlignment="1">
      <alignment horizontal="center" vertical="center"/>
      <protection/>
    </xf>
    <xf numFmtId="194" fontId="48" fillId="0" borderId="16" xfId="95" applyNumberFormat="1" applyFont="1" applyBorder="1" applyAlignment="1">
      <alignment horizontal="center" vertical="top"/>
      <protection/>
    </xf>
    <xf numFmtId="3" fontId="48" fillId="0" borderId="16" xfId="95" applyNumberFormat="1" applyFont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51" fillId="26" borderId="0" xfId="0" applyNumberFormat="1" applyFont="1" applyFill="1" applyAlignment="1" applyProtection="1">
      <alignment/>
      <protection/>
    </xf>
    <xf numFmtId="49" fontId="48" fillId="26" borderId="16" xfId="0" applyNumberFormat="1" applyFont="1" applyFill="1" applyBorder="1" applyAlignment="1">
      <alignment horizontal="center" vertical="center" wrapText="1"/>
    </xf>
    <xf numFmtId="194" fontId="48" fillId="13" borderId="16" xfId="95" applyNumberFormat="1" applyFont="1" applyFill="1" applyBorder="1" applyAlignment="1">
      <alignment horizontal="center" vertical="top"/>
      <protection/>
    </xf>
    <xf numFmtId="0" fontId="51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justify" vertical="center" wrapText="1"/>
    </xf>
    <xf numFmtId="194" fontId="51" fillId="26" borderId="16" xfId="95" applyNumberFormat="1" applyFont="1" applyFill="1" applyBorder="1" applyAlignment="1">
      <alignment horizontal="center" vertical="top" wrapText="1"/>
      <protection/>
    </xf>
    <xf numFmtId="0" fontId="51" fillId="26" borderId="16" xfId="0" applyFont="1" applyFill="1" applyBorder="1" applyAlignment="1">
      <alignment horizontal="center" vertical="center" wrapText="1"/>
    </xf>
    <xf numFmtId="3" fontId="48" fillId="26" borderId="16" xfId="0" applyNumberFormat="1" applyFont="1" applyFill="1" applyBorder="1" applyAlignment="1">
      <alignment horizontal="center" vertical="center" wrapText="1"/>
    </xf>
    <xf numFmtId="3" fontId="51" fillId="26" borderId="16" xfId="95" applyNumberFormat="1" applyFont="1" applyFill="1" applyBorder="1" applyAlignment="1">
      <alignment horizontal="center" vertical="center"/>
      <protection/>
    </xf>
    <xf numFmtId="3" fontId="48" fillId="26" borderId="16" xfId="9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4" fillId="26" borderId="16" xfId="0" applyFont="1" applyFill="1" applyBorder="1" applyAlignment="1">
      <alignment horizontal="center" vertical="center" wrapText="1"/>
    </xf>
    <xf numFmtId="49" fontId="51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>
      <alignment/>
    </xf>
    <xf numFmtId="0" fontId="51" fillId="26" borderId="16" xfId="0" applyFont="1" applyFill="1" applyBorder="1" applyAlignment="1">
      <alignment horizontal="justify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2" fillId="13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/>
      <protection/>
    </xf>
    <xf numFmtId="0" fontId="71" fillId="26" borderId="16" xfId="0" applyFont="1" applyFill="1" applyBorder="1" applyAlignment="1">
      <alignment horizontal="center" vertical="center" wrapText="1"/>
    </xf>
    <xf numFmtId="194" fontId="51" fillId="26" borderId="16" xfId="95" applyNumberFormat="1" applyFont="1" applyFill="1" applyBorder="1" applyAlignment="1">
      <alignment horizontal="center" vertical="center" wrapText="1"/>
      <protection/>
    </xf>
    <xf numFmtId="49" fontId="34" fillId="0" borderId="16" xfId="0" applyNumberFormat="1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justify" vertical="center" wrapText="1"/>
    </xf>
    <xf numFmtId="0" fontId="72" fillId="26" borderId="16" xfId="0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3" fontId="37" fillId="26" borderId="16" xfId="95" applyNumberFormat="1" applyFont="1" applyFill="1" applyBorder="1" applyAlignment="1">
      <alignment horizontal="center" vertical="center"/>
      <protection/>
    </xf>
    <xf numFmtId="0" fontId="28" fillId="26" borderId="0" xfId="0" applyNumberFormat="1" applyFont="1" applyFill="1" applyAlignment="1" applyProtection="1">
      <alignment/>
      <protection/>
    </xf>
    <xf numFmtId="0" fontId="22" fillId="26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26" borderId="0" xfId="0" applyFont="1" applyFill="1" applyAlignment="1">
      <alignment/>
    </xf>
    <xf numFmtId="0" fontId="28" fillId="26" borderId="16" xfId="0" applyFont="1" applyFill="1" applyBorder="1" applyAlignment="1">
      <alignment vertical="center" wrapText="1"/>
    </xf>
    <xf numFmtId="3" fontId="38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49" fontId="51" fillId="13" borderId="16" xfId="0" applyNumberFormat="1" applyFont="1" applyFill="1" applyBorder="1" applyAlignment="1">
      <alignment horizontal="center" vertical="center" wrapText="1"/>
    </xf>
    <xf numFmtId="194" fontId="22" fillId="13" borderId="16" xfId="0" applyNumberFormat="1" applyFont="1" applyFill="1" applyBorder="1" applyAlignment="1" applyProtection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Alignment="1" applyProtection="1">
      <alignment/>
      <protection/>
    </xf>
    <xf numFmtId="0" fontId="74" fillId="13" borderId="16" xfId="0" applyFont="1" applyFill="1" applyBorder="1" applyAlignment="1">
      <alignment horizontal="center" vertical="center" wrapText="1"/>
    </xf>
    <xf numFmtId="49" fontId="75" fillId="13" borderId="16" xfId="0" applyNumberFormat="1" applyFont="1" applyFill="1" applyBorder="1" applyAlignment="1">
      <alignment horizontal="center" vertical="center" wrapText="1"/>
    </xf>
    <xf numFmtId="49" fontId="74" fillId="13" borderId="16" xfId="0" applyNumberFormat="1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justify" vertical="center" wrapText="1"/>
    </xf>
    <xf numFmtId="194" fontId="76" fillId="13" borderId="16" xfId="0" applyNumberFormat="1" applyFont="1" applyFill="1" applyBorder="1" applyAlignment="1" applyProtection="1">
      <alignment vertical="top"/>
      <protection/>
    </xf>
    <xf numFmtId="3" fontId="77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/>
    </xf>
    <xf numFmtId="49" fontId="34" fillId="13" borderId="16" xfId="0" applyNumberFormat="1" applyFont="1" applyFill="1" applyBorder="1" applyAlignment="1">
      <alignment horizontal="center" vertical="center" wrapText="1"/>
    </xf>
    <xf numFmtId="194" fontId="67" fillId="13" borderId="16" xfId="0" applyNumberFormat="1" applyFont="1" applyFill="1" applyBorder="1" applyAlignment="1" applyProtection="1">
      <alignment vertical="top"/>
      <protection/>
    </xf>
    <xf numFmtId="3" fontId="21" fillId="13" borderId="16" xfId="0" applyNumberFormat="1" applyFont="1" applyFill="1" applyBorder="1" applyAlignment="1" applyProtection="1">
      <alignment horizontal="center" vertical="center"/>
      <protection/>
    </xf>
    <xf numFmtId="194" fontId="28" fillId="26" borderId="16" xfId="0" applyNumberFormat="1" applyFont="1" applyFill="1" applyBorder="1" applyAlignment="1" applyProtection="1">
      <alignment vertical="top" wrapText="1"/>
      <protection/>
    </xf>
    <xf numFmtId="3" fontId="48" fillId="26" borderId="16" xfId="95" applyNumberFormat="1" applyFont="1" applyFill="1" applyBorder="1" applyAlignment="1">
      <alignment horizontal="center" vertical="center" wrapText="1"/>
      <protection/>
    </xf>
    <xf numFmtId="3" fontId="21" fillId="26" borderId="16" xfId="0" applyNumberFormat="1" applyFont="1" applyFill="1" applyBorder="1" applyAlignment="1" applyProtection="1">
      <alignment horizontal="center" vertical="center"/>
      <protection/>
    </xf>
    <xf numFmtId="2" fontId="28" fillId="26" borderId="16" xfId="106" applyNumberFormat="1" applyFont="1" applyFill="1" applyBorder="1" applyAlignment="1">
      <alignment vertical="center" wrapText="1"/>
      <protection/>
    </xf>
    <xf numFmtId="0" fontId="48" fillId="26" borderId="16" xfId="0" applyFont="1" applyFill="1" applyBorder="1" applyAlignment="1">
      <alignment horizontal="center" vertical="center" wrapText="1"/>
    </xf>
    <xf numFmtId="194" fontId="80" fillId="0" borderId="16" xfId="95" applyNumberFormat="1" applyFont="1" applyBorder="1" applyAlignment="1">
      <alignment vertical="top" wrapText="1"/>
      <protection/>
    </xf>
    <xf numFmtId="194" fontId="80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194" fontId="34" fillId="0" borderId="16" xfId="95" applyNumberFormat="1" applyFont="1" applyBorder="1" applyAlignment="1">
      <alignment vertical="top" wrapText="1"/>
      <protection/>
    </xf>
    <xf numFmtId="3" fontId="34" fillId="0" borderId="16" xfId="95" applyNumberFormat="1" applyFont="1" applyBorder="1" applyAlignment="1">
      <alignment horizontal="center" vertical="center"/>
      <protection/>
    </xf>
    <xf numFmtId="3" fontId="36" fillId="0" borderId="16" xfId="95" applyNumberFormat="1" applyFont="1" applyBorder="1" applyAlignment="1">
      <alignment horizontal="center" vertical="center"/>
      <protection/>
    </xf>
    <xf numFmtId="2" fontId="36" fillId="13" borderId="16" xfId="0" applyNumberFormat="1" applyFont="1" applyFill="1" applyBorder="1" applyAlignment="1">
      <alignment vertical="center" wrapText="1"/>
    </xf>
    <xf numFmtId="194" fontId="34" fillId="13" borderId="16" xfId="95" applyNumberFormat="1" applyFont="1" applyFill="1" applyBorder="1" applyAlignment="1">
      <alignment vertical="top" wrapText="1"/>
      <protection/>
    </xf>
    <xf numFmtId="3" fontId="34" fillId="13" borderId="16" xfId="95" applyNumberFormat="1" applyFont="1" applyFill="1" applyBorder="1" applyAlignment="1">
      <alignment horizontal="center" vertical="center"/>
      <protection/>
    </xf>
    <xf numFmtId="3" fontId="36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31" fillId="0" borderId="16" xfId="0" applyNumberFormat="1" applyFont="1" applyBorder="1" applyAlignment="1">
      <alignment vertical="center" wrapText="1"/>
    </xf>
    <xf numFmtId="0" fontId="22" fillId="13" borderId="16" xfId="0" applyFont="1" applyFill="1" applyBorder="1" applyAlignment="1">
      <alignment vertical="center" wrapText="1"/>
    </xf>
    <xf numFmtId="194" fontId="48" fillId="13" borderId="16" xfId="95" applyNumberFormat="1" applyFont="1" applyFill="1" applyBorder="1" applyAlignment="1">
      <alignment horizontal="center" vertical="center" wrapText="1"/>
      <protection/>
    </xf>
    <xf numFmtId="3" fontId="48" fillId="13" borderId="16" xfId="95" applyNumberFormat="1" applyFont="1" applyFill="1" applyBorder="1" applyAlignment="1">
      <alignment horizontal="center" vertical="center" wrapText="1"/>
      <protection/>
    </xf>
    <xf numFmtId="2" fontId="51" fillId="26" borderId="16" xfId="0" applyNumberFormat="1" applyFont="1" applyFill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2" fontId="22" fillId="13" borderId="16" xfId="0" applyNumberFormat="1" applyFont="1" applyFill="1" applyBorder="1" applyAlignment="1">
      <alignment vertical="center" wrapText="1"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81" fillId="0" borderId="0" xfId="0" applyNumberFormat="1" applyFont="1" applyFill="1" applyAlignment="1" applyProtection="1">
      <alignment/>
      <protection/>
    </xf>
    <xf numFmtId="0" fontId="81" fillId="0" borderId="16" xfId="0" applyFont="1" applyBorder="1" applyAlignment="1">
      <alignment horizontal="center" vertical="center" wrapText="1"/>
    </xf>
    <xf numFmtId="0" fontId="81" fillId="4" borderId="16" xfId="0" applyFont="1" applyFill="1" applyBorder="1" applyAlignment="1">
      <alignment horizontal="center" vertical="center" wrapText="1"/>
    </xf>
    <xf numFmtId="49" fontId="81" fillId="4" borderId="16" xfId="0" applyNumberFormat="1" applyFont="1" applyFill="1" applyBorder="1" applyAlignment="1">
      <alignment horizontal="center" vertical="center" wrapText="1"/>
    </xf>
    <xf numFmtId="194" fontId="82" fillId="4" borderId="16" xfId="0" applyNumberFormat="1" applyFont="1" applyFill="1" applyBorder="1" applyAlignment="1">
      <alignment horizontal="center" vertical="center"/>
    </xf>
    <xf numFmtId="3" fontId="82" fillId="4" borderId="1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2" fontId="28" fillId="0" borderId="16" xfId="106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center" wrapText="1"/>
    </xf>
    <xf numFmtId="0" fontId="80" fillId="0" borderId="0" xfId="0" applyNumberFormat="1" applyFont="1" applyFill="1" applyAlignment="1" applyProtection="1">
      <alignment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49" fontId="84" fillId="26" borderId="16" xfId="0" applyNumberFormat="1" applyFont="1" applyFill="1" applyBorder="1" applyAlignment="1">
      <alignment horizontal="center" vertical="center" wrapText="1"/>
    </xf>
    <xf numFmtId="0" fontId="84" fillId="26" borderId="16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49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 vertical="center" wrapText="1"/>
    </xf>
    <xf numFmtId="4" fontId="38" fillId="0" borderId="16" xfId="95" applyNumberFormat="1" applyFont="1" applyBorder="1" applyAlignment="1">
      <alignment horizontal="right" vertical="center"/>
      <protection/>
    </xf>
    <xf numFmtId="4" fontId="38" fillId="26" borderId="16" xfId="95" applyNumberFormat="1" applyFont="1" applyFill="1" applyBorder="1" applyAlignment="1">
      <alignment horizontal="right" vertical="center"/>
      <protection/>
    </xf>
    <xf numFmtId="4" fontId="37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7" fillId="0" borderId="16" xfId="95" applyNumberFormat="1" applyFont="1" applyBorder="1" applyAlignment="1">
      <alignment horizontal="right" vertical="center"/>
      <protection/>
    </xf>
    <xf numFmtId="4" fontId="0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54" fillId="0" borderId="16" xfId="95" applyNumberFormat="1" applyFont="1" applyBorder="1" applyAlignment="1">
      <alignment horizontal="right" vertical="center"/>
      <protection/>
    </xf>
    <xf numFmtId="4" fontId="86" fillId="0" borderId="16" xfId="95" applyNumberFormat="1" applyFont="1" applyBorder="1" applyAlignment="1">
      <alignment horizontal="right" vertical="center"/>
      <protection/>
    </xf>
    <xf numFmtId="4" fontId="80" fillId="0" borderId="16" xfId="95" applyNumberFormat="1" applyFont="1" applyBorder="1" applyAlignment="1">
      <alignment horizontal="right" vertical="center"/>
      <protection/>
    </xf>
    <xf numFmtId="4" fontId="86" fillId="26" borderId="16" xfId="95" applyNumberFormat="1" applyFont="1" applyFill="1" applyBorder="1" applyAlignment="1">
      <alignment horizontal="right" vertical="center"/>
      <protection/>
    </xf>
    <xf numFmtId="4" fontId="80" fillId="26" borderId="16" xfId="95" applyNumberFormat="1" applyFont="1" applyFill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26" borderId="16" xfId="95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1" fillId="13" borderId="16" xfId="0" applyNumberFormat="1" applyFont="1" applyFill="1" applyBorder="1" applyAlignment="1" applyProtection="1">
      <alignment horizontal="right" vertical="center"/>
      <protection/>
    </xf>
    <xf numFmtId="4" fontId="47" fillId="26" borderId="16" xfId="0" applyNumberFormat="1" applyFont="1" applyFill="1" applyBorder="1" applyAlignment="1" applyProtection="1">
      <alignment horizontal="right" vertical="center"/>
      <protection/>
    </xf>
    <xf numFmtId="4" fontId="34" fillId="0" borderId="16" xfId="95" applyNumberFormat="1" applyFont="1" applyBorder="1" applyAlignment="1">
      <alignment horizontal="right" vertical="center"/>
      <protection/>
    </xf>
    <xf numFmtId="4" fontId="34" fillId="26" borderId="16" xfId="95" applyNumberFormat="1" applyFont="1" applyFill="1" applyBorder="1" applyAlignment="1">
      <alignment horizontal="right" vertical="center"/>
      <protection/>
    </xf>
    <xf numFmtId="4" fontId="36" fillId="0" borderId="16" xfId="95" applyNumberFormat="1" applyFont="1" applyBorder="1" applyAlignment="1">
      <alignment horizontal="right" vertical="center"/>
      <protection/>
    </xf>
    <xf numFmtId="4" fontId="36" fillId="26" borderId="16" xfId="95" applyNumberFormat="1" applyFont="1" applyFill="1" applyBorder="1" applyAlignment="1">
      <alignment horizontal="right" vertical="center"/>
      <protection/>
    </xf>
    <xf numFmtId="4" fontId="48" fillId="0" borderId="16" xfId="95" applyNumberFormat="1" applyFont="1" applyBorder="1" applyAlignment="1">
      <alignment horizontal="right" vertical="center"/>
      <protection/>
    </xf>
    <xf numFmtId="4" fontId="48" fillId="26" borderId="16" xfId="95" applyNumberFormat="1" applyFont="1" applyFill="1" applyBorder="1" applyAlignment="1">
      <alignment horizontal="right" vertical="center"/>
      <protection/>
    </xf>
    <xf numFmtId="4" fontId="38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6" fillId="13" borderId="16" xfId="95" applyNumberFormat="1" applyFont="1" applyFill="1" applyBorder="1" applyAlignment="1">
      <alignment horizontal="right" vertical="center"/>
      <protection/>
    </xf>
    <xf numFmtId="4" fontId="36" fillId="4" borderId="16" xfId="0" applyNumberFormat="1" applyFont="1" applyFill="1" applyBorder="1" applyAlignment="1">
      <alignment horizontal="right" vertical="center"/>
    </xf>
    <xf numFmtId="4" fontId="36" fillId="4" borderId="16" xfId="95" applyNumberFormat="1" applyFont="1" applyFill="1" applyBorder="1" applyAlignment="1">
      <alignment horizontal="right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Fill="1" applyAlignment="1">
      <alignment/>
    </xf>
    <xf numFmtId="4" fontId="22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26" borderId="0" xfId="0" applyFont="1" applyFill="1" applyBorder="1" applyAlignment="1">
      <alignment/>
    </xf>
    <xf numFmtId="0" fontId="91" fillId="0" borderId="0" xfId="0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48" fillId="26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7" fillId="26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9" fillId="26" borderId="13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8" fillId="26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9" fillId="26" borderId="16" xfId="0" applyNumberFormat="1" applyFont="1" applyFill="1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49" fontId="48" fillId="26" borderId="16" xfId="0" applyNumberFormat="1" applyFont="1" applyFill="1" applyBorder="1" applyAlignment="1">
      <alignment horizontal="center" wrapText="1"/>
    </xf>
    <xf numFmtId="0" fontId="48" fillId="26" borderId="16" xfId="0" applyFont="1" applyFill="1" applyBorder="1" applyAlignment="1">
      <alignment horizontal="center" wrapText="1"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6" fillId="26" borderId="18" xfId="0" applyNumberFormat="1" applyFont="1" applyFill="1" applyBorder="1" applyAlignment="1">
      <alignment horizontal="right" wrapText="1"/>
    </xf>
    <xf numFmtId="2" fontId="6" fillId="26" borderId="18" xfId="0" applyNumberFormat="1" applyFont="1" applyFill="1" applyBorder="1" applyAlignment="1">
      <alignment vertical="center" wrapText="1"/>
    </xf>
    <xf numFmtId="2" fontId="35" fillId="0" borderId="16" xfId="0" applyNumberFormat="1" applyFont="1" applyBorder="1" applyAlignment="1">
      <alignment horizontal="center" vertical="top" wrapText="1"/>
    </xf>
    <xf numFmtId="2" fontId="6" fillId="26" borderId="16" xfId="0" applyNumberFormat="1" applyFont="1" applyFill="1" applyBorder="1" applyAlignment="1">
      <alignment horizontal="right" wrapText="1"/>
    </xf>
    <xf numFmtId="2" fontId="35" fillId="26" borderId="16" xfId="0" applyNumberFormat="1" applyFont="1" applyFill="1" applyBorder="1" applyAlignment="1">
      <alignment horizontal="right" wrapText="1"/>
    </xf>
    <xf numFmtId="4" fontId="6" fillId="26" borderId="16" xfId="0" applyNumberFormat="1" applyFont="1" applyFill="1" applyBorder="1" applyAlignment="1">
      <alignment horizontal="right" wrapText="1"/>
    </xf>
    <xf numFmtId="0" fontId="49" fillId="0" borderId="16" xfId="0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49" fillId="26" borderId="16" xfId="0" applyNumberFormat="1" applyFont="1" applyFill="1" applyBorder="1" applyAlignment="1">
      <alignment horizontal="right" wrapText="1"/>
    </xf>
    <xf numFmtId="4" fontId="22" fillId="26" borderId="16" xfId="0" applyNumberFormat="1" applyFont="1" applyFill="1" applyBorder="1" applyAlignment="1">
      <alignment horizontal="right" wrapText="1"/>
    </xf>
    <xf numFmtId="4" fontId="22" fillId="0" borderId="16" xfId="0" applyNumberFormat="1" applyFont="1" applyBorder="1" applyAlignment="1">
      <alignment/>
    </xf>
    <xf numFmtId="49" fontId="49" fillId="26" borderId="16" xfId="0" applyNumberFormat="1" applyFont="1" applyFill="1" applyBorder="1" applyAlignment="1">
      <alignment horizontal="right" wrapText="1"/>
    </xf>
    <xf numFmtId="49" fontId="49" fillId="26" borderId="0" xfId="0" applyNumberFormat="1" applyFont="1" applyFill="1" applyBorder="1" applyAlignment="1">
      <alignment wrapText="1"/>
    </xf>
    <xf numFmtId="0" fontId="49" fillId="0" borderId="17" xfId="0" applyFont="1" applyBorder="1" applyAlignment="1">
      <alignment vertical="center" wrapText="1"/>
    </xf>
    <xf numFmtId="49" fontId="49" fillId="26" borderId="17" xfId="0" applyNumberFormat="1" applyFont="1" applyFill="1" applyBorder="1" applyAlignment="1">
      <alignment wrapText="1"/>
    </xf>
    <xf numFmtId="49" fontId="49" fillId="26" borderId="17" xfId="0" applyNumberFormat="1" applyFont="1" applyFill="1" applyBorder="1" applyAlignment="1">
      <alignment horizontal="right" wrapText="1"/>
    </xf>
    <xf numFmtId="2" fontId="35" fillId="26" borderId="17" xfId="0" applyNumberFormat="1" applyFont="1" applyFill="1" applyBorder="1" applyAlignment="1">
      <alignment horizontal="right" wrapText="1"/>
    </xf>
    <xf numFmtId="0" fontId="94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26" borderId="16" xfId="0" applyFont="1" applyFill="1" applyBorder="1" applyAlignment="1">
      <alignment/>
    </xf>
    <xf numFmtId="4" fontId="49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58" fillId="26" borderId="16" xfId="0" applyNumberFormat="1" applyFont="1" applyFill="1" applyBorder="1" applyAlignment="1">
      <alignment horizontal="right" wrapText="1"/>
    </xf>
    <xf numFmtId="2" fontId="58" fillId="26" borderId="1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90" fillId="0" borderId="0" xfId="0" applyNumberFormat="1" applyFont="1" applyFill="1" applyAlignment="1" applyProtection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3" fontId="22" fillId="26" borderId="16" xfId="95" applyNumberFormat="1" applyFont="1" applyFill="1" applyBorder="1" applyAlignment="1">
      <alignment horizontal="center" vertical="center"/>
      <protection/>
    </xf>
    <xf numFmtId="4" fontId="48" fillId="26" borderId="16" xfId="0" applyNumberFormat="1" applyFont="1" applyFill="1" applyBorder="1" applyAlignment="1">
      <alignment horizontal="center" vertical="center" wrapText="1"/>
    </xf>
    <xf numFmtId="4" fontId="51" fillId="26" borderId="16" xfId="95" applyNumberFormat="1" applyFont="1" applyFill="1" applyBorder="1" applyAlignment="1">
      <alignment horizontal="center" vertical="center"/>
      <protection/>
    </xf>
    <xf numFmtId="4" fontId="22" fillId="26" borderId="16" xfId="0" applyNumberFormat="1" applyFont="1" applyFill="1" applyBorder="1" applyAlignment="1">
      <alignment horizontal="center" vertical="center" wrapText="1"/>
    </xf>
    <xf numFmtId="4" fontId="28" fillId="26" borderId="16" xfId="95" applyNumberFormat="1" applyFont="1" applyFill="1" applyBorder="1" applyAlignment="1">
      <alignment horizontal="center" vertical="center"/>
      <protection/>
    </xf>
    <xf numFmtId="4" fontId="48" fillId="13" borderId="16" xfId="95" applyNumberFormat="1" applyFont="1" applyFill="1" applyBorder="1" applyAlignment="1">
      <alignment horizontal="center" vertical="center"/>
      <protection/>
    </xf>
    <xf numFmtId="4" fontId="48" fillId="0" borderId="16" xfId="95" applyNumberFormat="1" applyFont="1" applyBorder="1" applyAlignment="1">
      <alignment horizontal="center" vertical="center"/>
      <protection/>
    </xf>
    <xf numFmtId="4" fontId="22" fillId="13" borderId="16" xfId="0" applyNumberFormat="1" applyFont="1" applyFill="1" applyBorder="1" applyAlignment="1">
      <alignment horizontal="center" vertical="center" wrapText="1"/>
    </xf>
    <xf numFmtId="4" fontId="82" fillId="4" borderId="16" xfId="0" applyNumberFormat="1" applyFont="1" applyFill="1" applyBorder="1" applyAlignment="1">
      <alignment horizontal="center" vertical="center"/>
    </xf>
    <xf numFmtId="0" fontId="95" fillId="0" borderId="16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Alignment="1">
      <alignment horizontal="center" wrapText="1"/>
    </xf>
    <xf numFmtId="0" fontId="66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Font="1" applyBorder="1" applyAlignment="1">
      <alignment wrapText="1"/>
    </xf>
    <xf numFmtId="0" fontId="48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83" fillId="0" borderId="0" xfId="0" applyNumberFormat="1" applyFont="1" applyFill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>
      <alignment horizontal="center"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88" fillId="0" borderId="0" xfId="0" applyFont="1" applyBorder="1" applyAlignment="1">
      <alignment horizontal="center" vertical="top" wrapText="1"/>
    </xf>
    <xf numFmtId="0" fontId="93" fillId="0" borderId="17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1" fontId="51" fillId="26" borderId="20" xfId="0" applyNumberFormat="1" applyFont="1" applyFill="1" applyBorder="1" applyAlignment="1">
      <alignment horizontal="center" wrapText="1"/>
    </xf>
    <xf numFmtId="1" fontId="51" fillId="26" borderId="26" xfId="0" applyNumberFormat="1" applyFont="1" applyFill="1" applyBorder="1" applyAlignment="1">
      <alignment horizontal="center" wrapText="1"/>
    </xf>
    <xf numFmtId="1" fontId="51" fillId="26" borderId="19" xfId="0" applyNumberFormat="1" applyFont="1" applyFill="1" applyBorder="1" applyAlignment="1">
      <alignment horizont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6" xfId="0" applyFont="1" applyFill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 wrapText="1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19" xfId="0" applyFont="1" applyFill="1" applyBorder="1" applyAlignment="1">
      <alignment horizontal="center" vertical="center" wrapText="1"/>
    </xf>
    <xf numFmtId="0" fontId="48" fillId="26" borderId="17" xfId="0" applyFont="1" applyFill="1" applyBorder="1" applyAlignment="1">
      <alignment horizontal="center" vertical="center" wrapText="1"/>
    </xf>
    <xf numFmtId="0" fontId="48" fillId="26" borderId="18" xfId="0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20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2"/>
  <sheetViews>
    <sheetView showGridLines="0" showZeros="0" zoomScaleSheetLayoutView="75" workbookViewId="0" topLeftCell="A3">
      <selection activeCell="H3" sqref="H3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98.25" customHeight="1">
      <c r="A3" s="89"/>
      <c r="B3" s="89"/>
      <c r="C3" s="470" t="s">
        <v>656</v>
      </c>
      <c r="D3" s="471"/>
      <c r="E3" s="471"/>
      <c r="F3" s="471"/>
      <c r="M3" s="2"/>
    </row>
    <row r="4" spans="1:6" ht="87.75" customHeight="1">
      <c r="A4" s="472" t="s">
        <v>578</v>
      </c>
      <c r="B4" s="473"/>
      <c r="C4" s="473"/>
      <c r="D4" s="473"/>
      <c r="E4" s="473"/>
      <c r="F4" s="89"/>
    </row>
    <row r="5" spans="1:6" ht="26.25" customHeight="1">
      <c r="A5" s="172" t="s">
        <v>248</v>
      </c>
      <c r="B5" s="108"/>
      <c r="C5" s="108"/>
      <c r="D5" s="108"/>
      <c r="E5" s="108"/>
      <c r="F5" s="105" t="s">
        <v>303</v>
      </c>
    </row>
    <row r="6" spans="1:6" ht="25.5" customHeight="1">
      <c r="A6" s="474" t="s">
        <v>260</v>
      </c>
      <c r="B6" s="474" t="s">
        <v>261</v>
      </c>
      <c r="C6" s="474" t="s">
        <v>272</v>
      </c>
      <c r="D6" s="474" t="s">
        <v>269</v>
      </c>
      <c r="E6" s="474" t="s">
        <v>270</v>
      </c>
      <c r="F6" s="474"/>
    </row>
    <row r="7" spans="1:6" ht="49.5" customHeight="1">
      <c r="A7" s="474"/>
      <c r="B7" s="474"/>
      <c r="C7" s="474"/>
      <c r="D7" s="474"/>
      <c r="E7" s="109" t="s">
        <v>272</v>
      </c>
      <c r="F7" s="106" t="s">
        <v>280</v>
      </c>
    </row>
    <row r="8" spans="1:253" s="24" customFormat="1" ht="31.5" customHeight="1" hidden="1">
      <c r="A8" s="110"/>
      <c r="B8" s="111"/>
      <c r="C8" s="125"/>
      <c r="D8" s="112"/>
      <c r="E8" s="113"/>
      <c r="F8" s="113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4"/>
      <c r="B9" s="147"/>
      <c r="C9" s="121"/>
      <c r="D9" s="116"/>
      <c r="E9" s="117"/>
      <c r="F9" s="117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7"/>
      <c r="B10" s="147"/>
      <c r="C10" s="119"/>
      <c r="D10" s="119"/>
      <c r="E10" s="120"/>
      <c r="F10" s="120"/>
    </row>
    <row r="11" spans="1:6" s="29" customFormat="1" ht="30.75" customHeight="1" hidden="1">
      <c r="A11" s="114"/>
      <c r="B11" s="115"/>
      <c r="C11" s="121"/>
      <c r="D11" s="121"/>
      <c r="E11" s="122"/>
      <c r="F11" s="122"/>
    </row>
    <row r="12" spans="1:253" s="30" customFormat="1" ht="20.25" customHeight="1" hidden="1">
      <c r="A12" s="107"/>
      <c r="B12" s="118"/>
      <c r="C12" s="120"/>
      <c r="D12" s="123"/>
      <c r="E12" s="123"/>
      <c r="F12" s="123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4"/>
      <c r="B13" s="115"/>
      <c r="C13" s="122"/>
      <c r="D13" s="117"/>
      <c r="E13" s="117"/>
      <c r="F13" s="117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7"/>
      <c r="B14" s="118"/>
      <c r="C14" s="120"/>
      <c r="D14" s="123"/>
      <c r="E14" s="123"/>
      <c r="F14" s="123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4"/>
      <c r="B15" s="115"/>
      <c r="C15" s="121"/>
      <c r="D15" s="116"/>
      <c r="E15" s="117"/>
      <c r="F15" s="117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7"/>
      <c r="B16" s="115"/>
      <c r="C16" s="121"/>
      <c r="D16" s="116"/>
      <c r="E16" s="123"/>
      <c r="F16" s="123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4">
        <v>14000000</v>
      </c>
      <c r="B17" s="115" t="s">
        <v>267</v>
      </c>
      <c r="C17" s="122"/>
      <c r="D17" s="117"/>
      <c r="E17" s="117"/>
      <c r="F17" s="117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7" t="s">
        <v>281</v>
      </c>
      <c r="B18" s="118" t="s">
        <v>281</v>
      </c>
      <c r="C18" s="120"/>
      <c r="D18" s="123"/>
      <c r="E18" s="123"/>
      <c r="F18" s="123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4">
        <v>15000000</v>
      </c>
      <c r="B19" s="115" t="s">
        <v>282</v>
      </c>
      <c r="C19" s="122"/>
      <c r="D19" s="117"/>
      <c r="E19" s="117"/>
      <c r="F19" s="117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7" t="s">
        <v>281</v>
      </c>
      <c r="B20" s="118" t="s">
        <v>281</v>
      </c>
      <c r="C20" s="120"/>
      <c r="D20" s="123"/>
      <c r="E20" s="123"/>
      <c r="F20" s="123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4">
        <v>16000000</v>
      </c>
      <c r="B21" s="115" t="s">
        <v>283</v>
      </c>
      <c r="C21" s="122"/>
      <c r="D21" s="117"/>
      <c r="E21" s="117"/>
      <c r="F21" s="117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7" t="s">
        <v>281</v>
      </c>
      <c r="B22" s="118" t="s">
        <v>281</v>
      </c>
      <c r="C22" s="120"/>
      <c r="D22" s="123"/>
      <c r="E22" s="123"/>
      <c r="F22" s="123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4">
        <v>17000000</v>
      </c>
      <c r="B23" s="115" t="s">
        <v>268</v>
      </c>
      <c r="C23" s="122"/>
      <c r="D23" s="117"/>
      <c r="E23" s="117"/>
      <c r="F23" s="117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7" t="s">
        <v>281</v>
      </c>
      <c r="B24" s="118" t="s">
        <v>281</v>
      </c>
      <c r="C24" s="120"/>
      <c r="D24" s="123"/>
      <c r="E24" s="123"/>
      <c r="F24" s="123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4">
        <v>18000000</v>
      </c>
      <c r="B25" s="115" t="s">
        <v>299</v>
      </c>
      <c r="C25" s="122"/>
      <c r="D25" s="117"/>
      <c r="E25" s="117"/>
      <c r="F25" s="117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7" t="s">
        <v>281</v>
      </c>
      <c r="B26" s="118" t="s">
        <v>281</v>
      </c>
      <c r="C26" s="120"/>
      <c r="D26" s="123"/>
      <c r="E26" s="123"/>
      <c r="F26" s="123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4">
        <v>19000000</v>
      </c>
      <c r="B27" s="115" t="s">
        <v>262</v>
      </c>
      <c r="C27" s="122"/>
      <c r="D27" s="117"/>
      <c r="E27" s="117"/>
      <c r="F27" s="117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7" t="s">
        <v>281</v>
      </c>
      <c r="B28" s="118" t="s">
        <v>281</v>
      </c>
      <c r="C28" s="120"/>
      <c r="D28" s="123"/>
      <c r="E28" s="123"/>
      <c r="F28" s="123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4">
        <v>20000000</v>
      </c>
      <c r="B29" s="111" t="s">
        <v>263</v>
      </c>
      <c r="C29" s="125">
        <f>D29+E29</f>
        <v>574650</v>
      </c>
      <c r="D29" s="112">
        <f>D30+D39</f>
        <v>574650</v>
      </c>
      <c r="E29" s="112">
        <f>E36+E38</f>
        <v>0</v>
      </c>
      <c r="F29" s="11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4">
        <v>22010000</v>
      </c>
      <c r="B30" s="128" t="s">
        <v>165</v>
      </c>
      <c r="C30" s="125">
        <f>C36+C38</f>
        <v>268650</v>
      </c>
      <c r="D30" s="112">
        <f>D36+D38</f>
        <v>268650</v>
      </c>
      <c r="E30" s="123"/>
      <c r="F30" s="123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4"/>
      <c r="B31" s="115"/>
      <c r="C31" s="122"/>
      <c r="D31" s="117"/>
      <c r="E31" s="117"/>
      <c r="F31" s="117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7"/>
      <c r="B32" s="169"/>
      <c r="C32" s="121"/>
      <c r="D32" s="116"/>
      <c r="E32" s="123"/>
      <c r="F32" s="123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4"/>
      <c r="B33" s="147"/>
      <c r="C33" s="121"/>
      <c r="D33" s="116"/>
      <c r="E33" s="117"/>
      <c r="F33" s="117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7">
        <v>23000000</v>
      </c>
      <c r="B34" s="147" t="s">
        <v>284</v>
      </c>
      <c r="C34" s="121"/>
      <c r="D34" s="116"/>
      <c r="E34" s="123"/>
      <c r="F34" s="123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4" t="s">
        <v>281</v>
      </c>
      <c r="B35" s="147" t="s">
        <v>281</v>
      </c>
      <c r="C35" s="121"/>
      <c r="D35" s="116"/>
      <c r="E35" s="117"/>
      <c r="F35" s="117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7">
        <v>22010300</v>
      </c>
      <c r="B36" s="147" t="s">
        <v>2</v>
      </c>
      <c r="C36" s="121">
        <v>103650</v>
      </c>
      <c r="D36" s="116">
        <v>103650</v>
      </c>
      <c r="E36" s="126"/>
      <c r="F36" s="123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4" t="s">
        <v>281</v>
      </c>
      <c r="B37" s="147" t="s">
        <v>281</v>
      </c>
      <c r="C37" s="121"/>
      <c r="D37" s="121"/>
      <c r="E37" s="121"/>
      <c r="F37" s="122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7">
        <v>22012600</v>
      </c>
      <c r="B38" s="147" t="s">
        <v>4</v>
      </c>
      <c r="C38" s="121">
        <v>165000</v>
      </c>
      <c r="D38" s="121">
        <v>165000</v>
      </c>
      <c r="E38" s="119"/>
      <c r="F38" s="120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21" customHeight="1">
      <c r="A39" s="124">
        <v>24000000</v>
      </c>
      <c r="B39" s="469" t="s">
        <v>155</v>
      </c>
      <c r="C39" s="125">
        <v>306000</v>
      </c>
      <c r="D39" s="125">
        <v>306000</v>
      </c>
      <c r="E39" s="119"/>
      <c r="F39" s="120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30" customFormat="1" ht="22.5" customHeight="1">
      <c r="A40" s="107">
        <v>24060300</v>
      </c>
      <c r="B40" s="147" t="s">
        <v>155</v>
      </c>
      <c r="C40" s="121">
        <v>306000</v>
      </c>
      <c r="D40" s="121">
        <v>306000</v>
      </c>
      <c r="E40" s="119"/>
      <c r="F40" s="120"/>
      <c r="G40" s="29"/>
      <c r="H40" s="29"/>
      <c r="I40" s="29"/>
      <c r="J40" s="29"/>
      <c r="K40" s="29"/>
      <c r="L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s="30" customFormat="1" ht="19.5" customHeight="1">
      <c r="A41" s="114"/>
      <c r="B41" s="111" t="s">
        <v>3</v>
      </c>
      <c r="C41" s="125">
        <f>D41+E41</f>
        <v>574650</v>
      </c>
      <c r="D41" s="125">
        <f>D8+D29</f>
        <v>574650</v>
      </c>
      <c r="E41" s="125">
        <f>E8+E29</f>
        <v>0</v>
      </c>
      <c r="F41" s="122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25" customFormat="1" ht="20.25" customHeight="1">
      <c r="A42" s="110">
        <v>40000000</v>
      </c>
      <c r="B42" s="111" t="s">
        <v>47</v>
      </c>
      <c r="C42" s="125">
        <f>D42+E42</f>
        <v>270000</v>
      </c>
      <c r="D42" s="125">
        <f>D43</f>
        <v>270000</v>
      </c>
      <c r="E42" s="121"/>
      <c r="F42" s="121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30" customFormat="1" ht="21.75" customHeight="1">
      <c r="A43" s="124">
        <v>41050000</v>
      </c>
      <c r="B43" s="128" t="s">
        <v>655</v>
      </c>
      <c r="C43" s="125">
        <f>D43+E43</f>
        <v>270000</v>
      </c>
      <c r="D43" s="112">
        <f>D44+D45</f>
        <v>270000</v>
      </c>
      <c r="E43" s="123"/>
      <c r="F43" s="123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39" customHeight="1">
      <c r="A44" s="114">
        <v>41053900</v>
      </c>
      <c r="B44" s="115" t="s">
        <v>618</v>
      </c>
      <c r="C44" s="122">
        <v>90000</v>
      </c>
      <c r="D44" s="117">
        <v>90000</v>
      </c>
      <c r="E44" s="117"/>
      <c r="F44" s="117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24" customHeight="1">
      <c r="A45" s="107">
        <v>41053900</v>
      </c>
      <c r="B45" s="118" t="s">
        <v>600</v>
      </c>
      <c r="C45" s="120">
        <v>180000</v>
      </c>
      <c r="D45" s="123">
        <v>180000</v>
      </c>
      <c r="E45" s="123"/>
      <c r="F45" s="123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4" t="s">
        <v>281</v>
      </c>
      <c r="B46" s="115" t="s">
        <v>281</v>
      </c>
      <c r="C46" s="122"/>
      <c r="D46" s="117"/>
      <c r="E46" s="117"/>
      <c r="F46" s="117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30" customFormat="1" ht="31.5" customHeight="1" hidden="1">
      <c r="A47" s="107">
        <v>33000000</v>
      </c>
      <c r="B47" s="118" t="s">
        <v>285</v>
      </c>
      <c r="C47" s="120"/>
      <c r="D47" s="123"/>
      <c r="E47" s="123"/>
      <c r="F47" s="123"/>
      <c r="G47" s="29"/>
      <c r="H47" s="29"/>
      <c r="I47" s="29"/>
      <c r="J47" s="29"/>
      <c r="K47" s="29"/>
      <c r="L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s="30" customFormat="1" ht="20.25" customHeight="1" hidden="1">
      <c r="A48" s="114" t="s">
        <v>281</v>
      </c>
      <c r="B48" s="115" t="s">
        <v>281</v>
      </c>
      <c r="C48" s="122"/>
      <c r="D48" s="117"/>
      <c r="E48" s="117"/>
      <c r="F48" s="117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27" customFormat="1" ht="20.25" customHeight="1" hidden="1">
      <c r="A49" s="110"/>
      <c r="B49" s="111"/>
      <c r="C49" s="125"/>
      <c r="D49" s="112"/>
      <c r="E49" s="127">
        <f>E53+E61</f>
        <v>0</v>
      </c>
      <c r="F49" s="127"/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30" customFormat="1" ht="20.25" customHeight="1" hidden="1">
      <c r="A50" s="110"/>
      <c r="B50" s="128"/>
      <c r="C50" s="121"/>
      <c r="D50" s="116"/>
      <c r="E50" s="116"/>
      <c r="F50" s="116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20.25" customHeight="1" hidden="1">
      <c r="A51" s="110"/>
      <c r="B51" s="128"/>
      <c r="C51" s="121"/>
      <c r="D51" s="116"/>
      <c r="E51" s="116"/>
      <c r="F51" s="116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20.25" customHeight="1" hidden="1">
      <c r="A52" s="110"/>
      <c r="B52" s="128"/>
      <c r="C52" s="121"/>
      <c r="D52" s="116"/>
      <c r="E52" s="116"/>
      <c r="F52" s="116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18.75" customHeight="1" hidden="1">
      <c r="A53" s="110"/>
      <c r="B53" s="128"/>
      <c r="C53" s="125"/>
      <c r="D53" s="125"/>
      <c r="E53" s="121">
        <f>E54</f>
        <v>0</v>
      </c>
      <c r="F53" s="121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5" customHeight="1" hidden="1">
      <c r="A54" s="107"/>
      <c r="B54" s="147"/>
      <c r="C54" s="119"/>
      <c r="D54" s="119"/>
      <c r="E54" s="119"/>
      <c r="F54" s="119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51.75" customHeight="1" hidden="1">
      <c r="A55" s="114"/>
      <c r="B55" s="129"/>
      <c r="C55" s="121"/>
      <c r="D55" s="121"/>
      <c r="E55" s="121"/>
      <c r="F55" s="121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24"/>
      <c r="B56" s="111"/>
      <c r="C56" s="125"/>
      <c r="D56" s="125"/>
      <c r="E56" s="121"/>
      <c r="F56" s="121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14"/>
      <c r="B57" s="148"/>
      <c r="C57" s="121"/>
      <c r="D57" s="121"/>
      <c r="E57" s="121"/>
      <c r="F57" s="121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17.25" customHeight="1" hidden="1">
      <c r="A58" s="114"/>
      <c r="B58" s="148"/>
      <c r="C58" s="121"/>
      <c r="D58" s="121"/>
      <c r="E58" s="121"/>
      <c r="F58" s="121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17.25" customHeight="1" hidden="1">
      <c r="A59" s="124"/>
      <c r="B59" s="111"/>
      <c r="C59" s="125"/>
      <c r="D59" s="125"/>
      <c r="E59" s="121"/>
      <c r="F59" s="121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36.75" customHeight="1" hidden="1">
      <c r="A60" s="114"/>
      <c r="B60" s="148"/>
      <c r="C60" s="121"/>
      <c r="D60" s="121"/>
      <c r="E60" s="121"/>
      <c r="F60" s="121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20.25" customHeight="1" hidden="1">
      <c r="A61" s="110"/>
      <c r="B61" s="128"/>
      <c r="C61" s="125"/>
      <c r="D61" s="125"/>
      <c r="E61" s="121">
        <f>E62+E63+E64+E65+E66+E68+E69+E70+E76+E77</f>
        <v>0</v>
      </c>
      <c r="F61" s="116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24.5" customHeight="1" hidden="1">
      <c r="A62" s="107"/>
      <c r="B62" s="144"/>
      <c r="C62" s="119"/>
      <c r="D62" s="126"/>
      <c r="E62" s="126"/>
      <c r="F62" s="126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30" customFormat="1" ht="42.75" customHeight="1" hidden="1">
      <c r="A63" s="114"/>
      <c r="B63" s="144"/>
      <c r="C63" s="121"/>
      <c r="D63" s="116"/>
      <c r="E63" s="116"/>
      <c r="F63" s="116"/>
      <c r="G63" s="29"/>
      <c r="H63" s="29"/>
      <c r="I63" s="29"/>
      <c r="J63" s="29"/>
      <c r="K63" s="29"/>
      <c r="L63" s="29"/>
      <c r="IK63" s="29"/>
      <c r="IL63" s="29"/>
      <c r="IM63" s="29"/>
      <c r="IN63" s="29"/>
      <c r="IO63" s="29"/>
      <c r="IP63" s="29"/>
      <c r="IQ63" s="29"/>
      <c r="IR63" s="29"/>
      <c r="IS63" s="29"/>
    </row>
    <row r="64" spans="1:253" s="30" customFormat="1" ht="169.5" customHeight="1" hidden="1">
      <c r="A64" s="107"/>
      <c r="B64" s="130"/>
      <c r="C64" s="119"/>
      <c r="D64" s="126"/>
      <c r="E64" s="126"/>
      <c r="F64" s="126"/>
      <c r="G64" s="29"/>
      <c r="H64" s="29"/>
      <c r="I64" s="29"/>
      <c r="J64" s="29"/>
      <c r="K64" s="29"/>
      <c r="L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s="25" customFormat="1" ht="123.75" customHeight="1" hidden="1">
      <c r="A65" s="114"/>
      <c r="B65" s="144"/>
      <c r="C65" s="121"/>
      <c r="D65" s="116"/>
      <c r="E65" s="116"/>
      <c r="F65" s="116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98.25" customHeight="1" hidden="1">
      <c r="A66" s="107"/>
      <c r="B66" s="144"/>
      <c r="C66" s="119"/>
      <c r="D66" s="126"/>
      <c r="E66" s="126"/>
      <c r="F66" s="126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2" customHeight="1" hidden="1">
      <c r="A67" s="107"/>
      <c r="B67" s="144"/>
      <c r="C67" s="119"/>
      <c r="D67" s="126"/>
      <c r="E67" s="126"/>
      <c r="F67" s="126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38.25" customHeight="1" hidden="1">
      <c r="A68" s="114"/>
      <c r="B68" s="145"/>
      <c r="C68" s="121"/>
      <c r="D68" s="116"/>
      <c r="E68" s="116"/>
      <c r="F68" s="116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46.5" customHeight="1" hidden="1">
      <c r="A69" s="107"/>
      <c r="B69" s="131"/>
      <c r="C69" s="119"/>
      <c r="D69" s="126"/>
      <c r="E69" s="126"/>
      <c r="F69" s="126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28.5" customHeight="1" hidden="1">
      <c r="A70" s="114"/>
      <c r="B70" s="146"/>
      <c r="C70" s="121"/>
      <c r="D70" s="116"/>
      <c r="E70" s="116"/>
      <c r="F70" s="116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52.5" customHeight="1" hidden="1">
      <c r="A71" s="107"/>
      <c r="B71" s="133"/>
      <c r="C71" s="119"/>
      <c r="D71" s="126"/>
      <c r="E71" s="126"/>
      <c r="F71" s="126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9" customHeight="1" hidden="1">
      <c r="A72" s="107"/>
      <c r="B72" s="146"/>
      <c r="C72" s="119"/>
      <c r="D72" s="126"/>
      <c r="E72" s="126"/>
      <c r="F72" s="126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24.75" customHeight="1" hidden="1">
      <c r="A73" s="114"/>
      <c r="B73" s="146"/>
      <c r="C73" s="121"/>
      <c r="D73" s="116"/>
      <c r="E73" s="116"/>
      <c r="F73" s="116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31.5" customHeight="1" hidden="1">
      <c r="A74" s="107"/>
      <c r="B74" s="133"/>
      <c r="C74" s="119"/>
      <c r="D74" s="126"/>
      <c r="E74" s="126"/>
      <c r="F74" s="126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48" customHeight="1" hidden="1">
      <c r="A75" s="114"/>
      <c r="B75" s="132"/>
      <c r="C75" s="121"/>
      <c r="D75" s="116"/>
      <c r="E75" s="116"/>
      <c r="F75" s="116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58.5" customHeight="1" hidden="1">
      <c r="A76" s="107"/>
      <c r="B76" s="134"/>
      <c r="C76" s="119"/>
      <c r="D76" s="126"/>
      <c r="E76" s="126"/>
      <c r="F76" s="126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35.25" customHeight="1" hidden="1">
      <c r="A77" s="114"/>
      <c r="B77" s="129"/>
      <c r="C77" s="121"/>
      <c r="D77" s="116"/>
      <c r="E77" s="127"/>
      <c r="F77" s="127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5" customFormat="1" ht="41.25" customHeight="1" hidden="1">
      <c r="A78" s="107">
        <v>41052000</v>
      </c>
      <c r="B78" s="134" t="s">
        <v>189</v>
      </c>
      <c r="C78" s="119"/>
      <c r="D78" s="126"/>
      <c r="E78" s="127"/>
      <c r="F78" s="127"/>
      <c r="G78" s="3"/>
      <c r="H78" s="3"/>
      <c r="I78" s="3"/>
      <c r="J78" s="3"/>
      <c r="K78" s="3"/>
      <c r="L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25" customFormat="1" ht="21" customHeight="1">
      <c r="A79" s="135"/>
      <c r="B79" s="136" t="s">
        <v>286</v>
      </c>
      <c r="C79" s="125">
        <f>D79+E79</f>
        <v>844650</v>
      </c>
      <c r="D79" s="112">
        <f>D41+D42</f>
        <v>844650</v>
      </c>
      <c r="E79" s="112">
        <f>E41+E49</f>
        <v>0</v>
      </c>
      <c r="F79" s="116"/>
      <c r="G79" s="3"/>
      <c r="H79" s="3"/>
      <c r="I79" s="3"/>
      <c r="J79" s="3"/>
      <c r="K79" s="3"/>
      <c r="L79" s="3"/>
      <c r="IK79" s="3"/>
      <c r="IL79" s="3"/>
      <c r="IM79" s="3"/>
      <c r="IN79" s="3"/>
      <c r="IO79" s="3"/>
      <c r="IP79" s="3"/>
      <c r="IQ79" s="3"/>
      <c r="IR79" s="3"/>
      <c r="IS79" s="3"/>
    </row>
    <row r="80" ht="0.75" customHeight="1"/>
    <row r="81" ht="12.75" hidden="1"/>
    <row r="82" spans="1:4" ht="15">
      <c r="A82" s="70"/>
      <c r="B82" s="67"/>
      <c r="C82" s="71"/>
      <c r="D82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6"/>
  <sheetViews>
    <sheetView showGridLines="0" showZeros="0" zoomScale="60" zoomScaleNormal="60" zoomScalePageLayoutView="0" workbookViewId="0" topLeftCell="D1">
      <pane xSplit="4" ySplit="11" topLeftCell="H28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U4" sqref="U4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7" style="6" customWidth="1"/>
    <col min="9" max="9" width="15.66015625" style="6" customWidth="1"/>
    <col min="10" max="10" width="16.5" style="6" customWidth="1"/>
    <col min="11" max="11" width="16" style="6" customWidth="1"/>
    <col min="12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115.5" customHeight="1">
      <c r="Q2" s="490" t="s">
        <v>657</v>
      </c>
      <c r="R2" s="490"/>
      <c r="S2" s="490"/>
      <c r="T2" s="490"/>
    </row>
    <row r="3" spans="4:20" ht="17.25" customHeight="1">
      <c r="D3" s="488"/>
      <c r="E3" s="488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</row>
    <row r="4" spans="1:20" ht="77.25" customHeight="1">
      <c r="A4" s="2"/>
      <c r="B4" s="478" t="s">
        <v>491</v>
      </c>
      <c r="C4" s="478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</row>
    <row r="5" spans="1:20" ht="14.25" customHeight="1">
      <c r="A5" s="2"/>
      <c r="B5" s="170"/>
      <c r="C5" s="170"/>
      <c r="D5" s="486">
        <v>25313020000</v>
      </c>
      <c r="E5" s="487"/>
      <c r="F5" s="487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2:20" ht="12.75" customHeight="1">
      <c r="B6" s="38"/>
      <c r="C6" s="38"/>
      <c r="D6" s="484" t="s">
        <v>386</v>
      </c>
      <c r="E6" s="485"/>
      <c r="F6" s="485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303</v>
      </c>
    </row>
    <row r="7" spans="1:20" ht="21.75" customHeight="1">
      <c r="A7" s="10"/>
      <c r="B7" s="475" t="s">
        <v>301</v>
      </c>
      <c r="C7" s="475" t="s">
        <v>447</v>
      </c>
      <c r="D7" s="493" t="s">
        <v>449</v>
      </c>
      <c r="E7" s="483" t="s">
        <v>5</v>
      </c>
      <c r="F7" s="483" t="s">
        <v>6</v>
      </c>
      <c r="G7" s="494" t="s">
        <v>0</v>
      </c>
      <c r="H7" s="481" t="s">
        <v>269</v>
      </c>
      <c r="I7" s="481"/>
      <c r="J7" s="481"/>
      <c r="K7" s="481"/>
      <c r="L7" s="481"/>
      <c r="M7" s="496" t="s">
        <v>270</v>
      </c>
      <c r="N7" s="497"/>
      <c r="O7" s="497"/>
      <c r="P7" s="497"/>
      <c r="Q7" s="497"/>
      <c r="R7" s="497"/>
      <c r="S7" s="497"/>
      <c r="T7" s="481" t="s">
        <v>271</v>
      </c>
    </row>
    <row r="8" spans="1:20" ht="16.5" customHeight="1">
      <c r="A8" s="11"/>
      <c r="B8" s="476"/>
      <c r="C8" s="476"/>
      <c r="D8" s="476"/>
      <c r="E8" s="483"/>
      <c r="F8" s="483"/>
      <c r="G8" s="482"/>
      <c r="H8" s="480" t="s">
        <v>452</v>
      </c>
      <c r="I8" s="480" t="s">
        <v>273</v>
      </c>
      <c r="J8" s="480" t="s">
        <v>274</v>
      </c>
      <c r="K8" s="480"/>
      <c r="L8" s="480" t="s">
        <v>275</v>
      </c>
      <c r="M8" s="495" t="s">
        <v>452</v>
      </c>
      <c r="N8" s="492" t="s">
        <v>191</v>
      </c>
      <c r="O8" s="492" t="s">
        <v>388</v>
      </c>
      <c r="P8" s="492" t="s">
        <v>273</v>
      </c>
      <c r="Q8" s="482" t="s">
        <v>274</v>
      </c>
      <c r="R8" s="482"/>
      <c r="S8" s="492" t="s">
        <v>275</v>
      </c>
      <c r="T8" s="481"/>
    </row>
    <row r="9" spans="1:20" ht="20.25" customHeight="1">
      <c r="A9" s="12"/>
      <c r="B9" s="476"/>
      <c r="C9" s="476"/>
      <c r="D9" s="476"/>
      <c r="E9" s="483"/>
      <c r="F9" s="483"/>
      <c r="G9" s="482"/>
      <c r="H9" s="480"/>
      <c r="I9" s="480"/>
      <c r="J9" s="480" t="s">
        <v>276</v>
      </c>
      <c r="K9" s="480" t="s">
        <v>277</v>
      </c>
      <c r="L9" s="480"/>
      <c r="M9" s="495"/>
      <c r="N9" s="492"/>
      <c r="O9" s="492"/>
      <c r="P9" s="492"/>
      <c r="Q9" s="482" t="s">
        <v>276</v>
      </c>
      <c r="R9" s="482" t="s">
        <v>277</v>
      </c>
      <c r="S9" s="492"/>
      <c r="T9" s="481"/>
    </row>
    <row r="10" spans="1:20" ht="12.75">
      <c r="A10" s="41"/>
      <c r="B10" s="477"/>
      <c r="C10" s="477"/>
      <c r="D10" s="477"/>
      <c r="E10" s="483"/>
      <c r="F10" s="483"/>
      <c r="G10" s="482"/>
      <c r="H10" s="480"/>
      <c r="I10" s="480"/>
      <c r="J10" s="480"/>
      <c r="K10" s="480"/>
      <c r="L10" s="480"/>
      <c r="M10" s="495"/>
      <c r="N10" s="492"/>
      <c r="O10" s="492"/>
      <c r="P10" s="492"/>
      <c r="Q10" s="482"/>
      <c r="R10" s="482"/>
      <c r="S10" s="492"/>
      <c r="T10" s="481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2" customFormat="1" ht="32.25" customHeight="1">
      <c r="A12" s="141"/>
      <c r="B12" s="47" t="s">
        <v>287</v>
      </c>
      <c r="C12" s="47"/>
      <c r="D12" s="47" t="s">
        <v>287</v>
      </c>
      <c r="E12" s="47"/>
      <c r="F12" s="47"/>
      <c r="G12" s="103" t="s">
        <v>138</v>
      </c>
      <c r="H12" s="351">
        <f>H13</f>
        <v>2854973.5599999996</v>
      </c>
      <c r="I12" s="351">
        <f aca="true" t="shared" si="0" ref="I12:I21">H12-L12</f>
        <v>2854973.5599999996</v>
      </c>
      <c r="J12" s="351">
        <f aca="true" t="shared" si="1" ref="J12:O12">J13</f>
        <v>1777540.78</v>
      </c>
      <c r="K12" s="351">
        <f t="shared" si="1"/>
        <v>505000</v>
      </c>
      <c r="L12" s="351">
        <f t="shared" si="1"/>
        <v>0</v>
      </c>
      <c r="M12" s="351">
        <f t="shared" si="1"/>
        <v>0</v>
      </c>
      <c r="N12" s="351">
        <f t="shared" si="1"/>
        <v>0</v>
      </c>
      <c r="O12" s="351">
        <f t="shared" si="1"/>
        <v>0</v>
      </c>
      <c r="P12" s="351">
        <f aca="true" t="shared" si="2" ref="P12:P26">M12-S12</f>
        <v>0</v>
      </c>
      <c r="Q12" s="351">
        <f>Q13</f>
        <v>0</v>
      </c>
      <c r="R12" s="351">
        <f>R13</f>
        <v>0</v>
      </c>
      <c r="S12" s="351">
        <f>S13</f>
        <v>0</v>
      </c>
      <c r="T12" s="351">
        <f aca="true" t="shared" si="3" ref="T12:T43">H12+M12</f>
        <v>2854973.5599999996</v>
      </c>
    </row>
    <row r="13" spans="1:20" s="60" customFormat="1" ht="30.75" customHeight="1">
      <c r="A13" s="59"/>
      <c r="B13" s="57" t="s">
        <v>287</v>
      </c>
      <c r="C13" s="57"/>
      <c r="D13" s="47" t="s">
        <v>278</v>
      </c>
      <c r="E13" s="47"/>
      <c r="F13" s="47"/>
      <c r="G13" s="103" t="s">
        <v>138</v>
      </c>
      <c r="H13" s="351">
        <f>H14+H17+H19</f>
        <v>2854973.5599999996</v>
      </c>
      <c r="I13" s="351">
        <f t="shared" si="0"/>
        <v>2854973.5599999996</v>
      </c>
      <c r="J13" s="351">
        <f aca="true" t="shared" si="4" ref="J13:O13">J14+J17+J19</f>
        <v>1777540.78</v>
      </c>
      <c r="K13" s="351">
        <f t="shared" si="4"/>
        <v>505000</v>
      </c>
      <c r="L13" s="351">
        <f t="shared" si="4"/>
        <v>0</v>
      </c>
      <c r="M13" s="351">
        <f t="shared" si="4"/>
        <v>0</v>
      </c>
      <c r="N13" s="351">
        <f t="shared" si="4"/>
        <v>0</v>
      </c>
      <c r="O13" s="351">
        <f t="shared" si="4"/>
        <v>0</v>
      </c>
      <c r="P13" s="351">
        <f t="shared" si="2"/>
        <v>0</v>
      </c>
      <c r="Q13" s="351">
        <f>Q14+Q17+Q19</f>
        <v>0</v>
      </c>
      <c r="R13" s="351">
        <f>R14+R17+R19</f>
        <v>0</v>
      </c>
      <c r="S13" s="351">
        <f>S14+S17+S19</f>
        <v>0</v>
      </c>
      <c r="T13" s="351">
        <f t="shared" si="3"/>
        <v>2854973.5599999996</v>
      </c>
    </row>
    <row r="14" spans="1:20" s="60" customFormat="1" ht="20.25" customHeight="1">
      <c r="A14" s="59"/>
      <c r="B14" s="57"/>
      <c r="C14" s="57"/>
      <c r="D14" s="57"/>
      <c r="E14" s="57" t="s">
        <v>151</v>
      </c>
      <c r="F14" s="57"/>
      <c r="G14" s="58" t="s">
        <v>150</v>
      </c>
      <c r="H14" s="352">
        <f>H15+H16</f>
        <v>2804973.5599999996</v>
      </c>
      <c r="I14" s="352">
        <f t="shared" si="0"/>
        <v>2804973.5599999996</v>
      </c>
      <c r="J14" s="352">
        <f aca="true" t="shared" si="5" ref="J14:O14">J15+J16</f>
        <v>1777540.78</v>
      </c>
      <c r="K14" s="352">
        <f t="shared" si="5"/>
        <v>505000</v>
      </c>
      <c r="L14" s="352">
        <f t="shared" si="5"/>
        <v>0</v>
      </c>
      <c r="M14" s="352">
        <f t="shared" si="5"/>
        <v>0</v>
      </c>
      <c r="N14" s="352">
        <f t="shared" si="5"/>
        <v>0</v>
      </c>
      <c r="O14" s="352">
        <f t="shared" si="5"/>
        <v>0</v>
      </c>
      <c r="P14" s="353">
        <f t="shared" si="2"/>
        <v>0</v>
      </c>
      <c r="Q14" s="352">
        <f>Q15+Q16</f>
        <v>0</v>
      </c>
      <c r="R14" s="352">
        <f>R15+R16</f>
        <v>0</v>
      </c>
      <c r="S14" s="352">
        <f>S15+S16</f>
        <v>0</v>
      </c>
      <c r="T14" s="352">
        <f t="shared" si="3"/>
        <v>2804973.5599999996</v>
      </c>
    </row>
    <row r="15" spans="2:20" ht="66" customHeight="1">
      <c r="B15" s="39" t="s">
        <v>300</v>
      </c>
      <c r="C15" s="40" t="s">
        <v>288</v>
      </c>
      <c r="D15" s="40" t="s">
        <v>12</v>
      </c>
      <c r="E15" s="40" t="s">
        <v>13</v>
      </c>
      <c r="F15" s="40" t="s">
        <v>279</v>
      </c>
      <c r="G15" s="35" t="s">
        <v>450</v>
      </c>
      <c r="H15" s="349">
        <v>2777080.78</v>
      </c>
      <c r="I15" s="350">
        <f>H15-L15</f>
        <v>2777080.78</v>
      </c>
      <c r="J15" s="354">
        <v>1777540.78</v>
      </c>
      <c r="K15" s="349">
        <v>505000</v>
      </c>
      <c r="L15" s="349"/>
      <c r="M15" s="349"/>
      <c r="N15" s="349"/>
      <c r="O15" s="349"/>
      <c r="P15" s="349"/>
      <c r="Q15" s="353"/>
      <c r="R15" s="353"/>
      <c r="S15" s="349"/>
      <c r="T15" s="350">
        <f t="shared" si="3"/>
        <v>2777080.78</v>
      </c>
    </row>
    <row r="16" spans="2:20" ht="30.75" customHeight="1">
      <c r="B16" s="39"/>
      <c r="C16" s="40" t="s">
        <v>305</v>
      </c>
      <c r="D16" s="40" t="s">
        <v>148</v>
      </c>
      <c r="E16" s="40" t="s">
        <v>404</v>
      </c>
      <c r="F16" s="40" t="s">
        <v>338</v>
      </c>
      <c r="G16" s="49" t="s">
        <v>149</v>
      </c>
      <c r="H16" s="349">
        <v>27892.78</v>
      </c>
      <c r="I16" s="350">
        <v>27892.78</v>
      </c>
      <c r="J16" s="349"/>
      <c r="K16" s="349"/>
      <c r="L16" s="349"/>
      <c r="M16" s="349"/>
      <c r="N16" s="349"/>
      <c r="O16" s="349"/>
      <c r="P16" s="349">
        <f t="shared" si="2"/>
        <v>0</v>
      </c>
      <c r="Q16" s="353"/>
      <c r="R16" s="353"/>
      <c r="S16" s="349"/>
      <c r="T16" s="350">
        <f t="shared" si="3"/>
        <v>27892.78</v>
      </c>
    </row>
    <row r="17" spans="1:20" s="53" customFormat="1" ht="27.75" customHeight="1">
      <c r="A17" s="46"/>
      <c r="B17" s="39"/>
      <c r="C17" s="39"/>
      <c r="D17" s="39"/>
      <c r="E17" s="39" t="s">
        <v>429</v>
      </c>
      <c r="F17" s="39"/>
      <c r="G17" s="36" t="s">
        <v>430</v>
      </c>
      <c r="H17" s="353">
        <f>H18</f>
        <v>50000</v>
      </c>
      <c r="I17" s="352">
        <f t="shared" si="0"/>
        <v>50000</v>
      </c>
      <c r="J17" s="353">
        <f>J18</f>
        <v>0</v>
      </c>
      <c r="K17" s="353">
        <f>K18</f>
        <v>0</v>
      </c>
      <c r="L17" s="353">
        <f>L18</f>
        <v>0</v>
      </c>
      <c r="M17" s="353">
        <f>M18</f>
        <v>0</v>
      </c>
      <c r="N17" s="353">
        <f>N18</f>
        <v>0</v>
      </c>
      <c r="O17" s="353"/>
      <c r="P17" s="353">
        <f t="shared" si="2"/>
        <v>0</v>
      </c>
      <c r="Q17" s="353">
        <f>Q18</f>
        <v>0</v>
      </c>
      <c r="R17" s="353">
        <f>R18</f>
        <v>0</v>
      </c>
      <c r="S17" s="353">
        <f>S18</f>
        <v>0</v>
      </c>
      <c r="T17" s="352">
        <f t="shared" si="3"/>
        <v>50000</v>
      </c>
    </row>
    <row r="18" spans="2:20" ht="37.5" customHeight="1">
      <c r="B18" s="39"/>
      <c r="C18" s="40"/>
      <c r="D18" s="40" t="s">
        <v>255</v>
      </c>
      <c r="E18" s="40" t="s">
        <v>256</v>
      </c>
      <c r="F18" s="40" t="s">
        <v>428</v>
      </c>
      <c r="G18" s="49" t="s">
        <v>257</v>
      </c>
      <c r="H18" s="349">
        <v>50000</v>
      </c>
      <c r="I18" s="350">
        <f t="shared" si="0"/>
        <v>50000</v>
      </c>
      <c r="J18" s="349"/>
      <c r="K18" s="349"/>
      <c r="L18" s="349"/>
      <c r="M18" s="349"/>
      <c r="N18" s="349"/>
      <c r="O18" s="349"/>
      <c r="P18" s="349">
        <f t="shared" si="2"/>
        <v>0</v>
      </c>
      <c r="Q18" s="353"/>
      <c r="R18" s="353"/>
      <c r="S18" s="349"/>
      <c r="T18" s="350">
        <f t="shared" si="3"/>
        <v>50000</v>
      </c>
    </row>
    <row r="19" spans="1:20" s="53" customFormat="1" ht="30.75" customHeight="1" hidden="1">
      <c r="A19" s="46"/>
      <c r="B19" s="39"/>
      <c r="C19" s="39"/>
      <c r="D19" s="39"/>
      <c r="E19" s="39" t="s">
        <v>159</v>
      </c>
      <c r="F19" s="39"/>
      <c r="G19" s="33" t="s">
        <v>211</v>
      </c>
      <c r="H19" s="353">
        <f>H21</f>
        <v>0</v>
      </c>
      <c r="I19" s="352">
        <f t="shared" si="0"/>
        <v>0</v>
      </c>
      <c r="J19" s="353"/>
      <c r="K19" s="353"/>
      <c r="L19" s="353"/>
      <c r="M19" s="353">
        <f>M20+M21</f>
        <v>0</v>
      </c>
      <c r="N19" s="353">
        <f>N20+N21</f>
        <v>0</v>
      </c>
      <c r="O19" s="353"/>
      <c r="P19" s="353">
        <f t="shared" si="2"/>
        <v>0</v>
      </c>
      <c r="Q19" s="353">
        <f>Q20+Q21</f>
        <v>0</v>
      </c>
      <c r="R19" s="353">
        <f>R20+R21</f>
        <v>0</v>
      </c>
      <c r="S19" s="353">
        <f>S20+S21</f>
        <v>0</v>
      </c>
      <c r="T19" s="352">
        <f t="shared" si="3"/>
        <v>0</v>
      </c>
    </row>
    <row r="20" spans="2:20" ht="30.75" customHeight="1" hidden="1">
      <c r="B20" s="39"/>
      <c r="C20" s="40"/>
      <c r="D20" s="40" t="s">
        <v>9</v>
      </c>
      <c r="E20" s="40" t="s">
        <v>10</v>
      </c>
      <c r="F20" s="40" t="s">
        <v>293</v>
      </c>
      <c r="G20" s="49" t="s">
        <v>11</v>
      </c>
      <c r="H20" s="349"/>
      <c r="I20" s="350"/>
      <c r="J20" s="349"/>
      <c r="K20" s="349"/>
      <c r="L20" s="349"/>
      <c r="M20" s="349"/>
      <c r="N20" s="349"/>
      <c r="O20" s="349"/>
      <c r="P20" s="349">
        <f t="shared" si="2"/>
        <v>0</v>
      </c>
      <c r="Q20" s="353"/>
      <c r="R20" s="353"/>
      <c r="S20" s="349"/>
      <c r="T20" s="350">
        <f t="shared" si="3"/>
        <v>0</v>
      </c>
    </row>
    <row r="21" spans="2:20" ht="30" customHeight="1" hidden="1">
      <c r="B21" s="39"/>
      <c r="C21" s="40" t="s">
        <v>308</v>
      </c>
      <c r="D21" s="40" t="s">
        <v>212</v>
      </c>
      <c r="E21" s="40" t="s">
        <v>213</v>
      </c>
      <c r="F21" s="40" t="s">
        <v>293</v>
      </c>
      <c r="G21" s="49" t="s">
        <v>214</v>
      </c>
      <c r="H21" s="349"/>
      <c r="I21" s="350">
        <f t="shared" si="0"/>
        <v>0</v>
      </c>
      <c r="J21" s="349">
        <f>J22+J23+J24</f>
        <v>0</v>
      </c>
      <c r="K21" s="349">
        <f>K22+K23+K24</f>
        <v>0</v>
      </c>
      <c r="L21" s="349">
        <f>L22+L23+L24</f>
        <v>0</v>
      </c>
      <c r="M21" s="349">
        <f>M22+M23+M24</f>
        <v>0</v>
      </c>
      <c r="N21" s="349"/>
      <c r="O21" s="349"/>
      <c r="P21" s="349">
        <f t="shared" si="2"/>
        <v>0</v>
      </c>
      <c r="Q21" s="349">
        <f>Q22+Q23+Q24</f>
        <v>0</v>
      </c>
      <c r="R21" s="349">
        <f>R22+R23+R24</f>
        <v>0</v>
      </c>
      <c r="S21" s="349">
        <f>S22+S23+S24</f>
        <v>0</v>
      </c>
      <c r="T21" s="350">
        <f t="shared" si="3"/>
        <v>0</v>
      </c>
    </row>
    <row r="22" spans="1:20" s="53" customFormat="1" ht="58.5" customHeight="1" hidden="1">
      <c r="A22" s="46"/>
      <c r="B22" s="39"/>
      <c r="C22" s="40" t="s">
        <v>308</v>
      </c>
      <c r="D22" s="95" t="s">
        <v>627</v>
      </c>
      <c r="E22" s="95" t="s">
        <v>626</v>
      </c>
      <c r="F22" s="95" t="s">
        <v>338</v>
      </c>
      <c r="G22" s="93" t="s">
        <v>623</v>
      </c>
      <c r="H22" s="355"/>
      <c r="I22" s="350"/>
      <c r="J22" s="353">
        <f aca="true" t="shared" si="6" ref="J22:R22">J24</f>
        <v>0</v>
      </c>
      <c r="K22" s="353">
        <f t="shared" si="6"/>
        <v>0</v>
      </c>
      <c r="L22" s="353">
        <f t="shared" si="6"/>
        <v>0</v>
      </c>
      <c r="M22" s="353">
        <f t="shared" si="6"/>
        <v>0</v>
      </c>
      <c r="N22" s="353"/>
      <c r="O22" s="353"/>
      <c r="P22" s="349">
        <f t="shared" si="2"/>
        <v>0</v>
      </c>
      <c r="Q22" s="353">
        <f t="shared" si="6"/>
        <v>0</v>
      </c>
      <c r="R22" s="353">
        <f t="shared" si="6"/>
        <v>0</v>
      </c>
      <c r="S22" s="353"/>
      <c r="T22" s="350">
        <f t="shared" si="3"/>
        <v>0</v>
      </c>
    </row>
    <row r="23" spans="1:20" s="53" customFormat="1" ht="63" customHeight="1" hidden="1">
      <c r="A23" s="46"/>
      <c r="B23" s="39"/>
      <c r="C23" s="40" t="s">
        <v>308</v>
      </c>
      <c r="D23" s="95" t="s">
        <v>624</v>
      </c>
      <c r="E23" s="95" t="s">
        <v>628</v>
      </c>
      <c r="F23" s="95" t="s">
        <v>338</v>
      </c>
      <c r="G23" s="92" t="s">
        <v>622</v>
      </c>
      <c r="H23" s="355"/>
      <c r="I23" s="350"/>
      <c r="J23" s="353"/>
      <c r="K23" s="353"/>
      <c r="L23" s="353"/>
      <c r="M23" s="353"/>
      <c r="N23" s="353"/>
      <c r="O23" s="353"/>
      <c r="P23" s="349">
        <f t="shared" si="2"/>
        <v>0</v>
      </c>
      <c r="Q23" s="353"/>
      <c r="R23" s="353"/>
      <c r="S23" s="353"/>
      <c r="T23" s="350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338</v>
      </c>
      <c r="G24" s="94" t="s">
        <v>629</v>
      </c>
      <c r="H24" s="349"/>
      <c r="I24" s="350"/>
      <c r="J24" s="349"/>
      <c r="K24" s="349"/>
      <c r="L24" s="349"/>
      <c r="M24" s="349"/>
      <c r="N24" s="349"/>
      <c r="O24" s="349"/>
      <c r="P24" s="349">
        <f t="shared" si="2"/>
        <v>0</v>
      </c>
      <c r="Q24" s="349"/>
      <c r="R24" s="349"/>
      <c r="S24" s="349"/>
      <c r="T24" s="350">
        <f t="shared" si="3"/>
        <v>0</v>
      </c>
    </row>
    <row r="25" spans="1:20" s="53" customFormat="1" ht="27">
      <c r="A25" s="46"/>
      <c r="B25" s="47" t="s">
        <v>339</v>
      </c>
      <c r="C25" s="47"/>
      <c r="D25" s="47" t="s">
        <v>15</v>
      </c>
      <c r="E25" s="51"/>
      <c r="F25" s="47"/>
      <c r="G25" s="51" t="s">
        <v>139</v>
      </c>
      <c r="H25" s="351">
        <f>H26</f>
        <v>724802.73</v>
      </c>
      <c r="I25" s="351">
        <f>H25-L25</f>
        <v>724802.73</v>
      </c>
      <c r="J25" s="351">
        <f aca="true" t="shared" si="7" ref="J25:O25">J26</f>
        <v>318377.06</v>
      </c>
      <c r="K25" s="351">
        <f t="shared" si="7"/>
        <v>0</v>
      </c>
      <c r="L25" s="351">
        <f t="shared" si="7"/>
        <v>0</v>
      </c>
      <c r="M25" s="351">
        <f t="shared" si="7"/>
        <v>90000</v>
      </c>
      <c r="N25" s="351">
        <f t="shared" si="7"/>
        <v>90000</v>
      </c>
      <c r="O25" s="351">
        <f t="shared" si="7"/>
        <v>90000</v>
      </c>
      <c r="P25" s="351">
        <f t="shared" si="2"/>
        <v>90000</v>
      </c>
      <c r="Q25" s="351">
        <f>Q26</f>
        <v>0</v>
      </c>
      <c r="R25" s="351">
        <f>R26</f>
        <v>0</v>
      </c>
      <c r="S25" s="351">
        <f>S26</f>
        <v>0</v>
      </c>
      <c r="T25" s="351">
        <f t="shared" si="3"/>
        <v>814802.73</v>
      </c>
    </row>
    <row r="26" spans="1:20" s="53" customFormat="1" ht="43.5" customHeight="1">
      <c r="A26" s="46"/>
      <c r="B26" s="47"/>
      <c r="C26" s="47"/>
      <c r="D26" s="47" t="s">
        <v>16</v>
      </c>
      <c r="E26" s="51"/>
      <c r="F26" s="47"/>
      <c r="G26" s="51" t="s">
        <v>140</v>
      </c>
      <c r="H26" s="351">
        <f>H27+H43+H47</f>
        <v>724802.73</v>
      </c>
      <c r="I26" s="351">
        <f>H26-L26</f>
        <v>724802.73</v>
      </c>
      <c r="J26" s="351">
        <f aca="true" t="shared" si="8" ref="J26:O26">J29+J47+J64+J69+J77+J79+J84+J27+J75</f>
        <v>318377.06</v>
      </c>
      <c r="K26" s="351">
        <f t="shared" si="8"/>
        <v>0</v>
      </c>
      <c r="L26" s="351">
        <f t="shared" si="8"/>
        <v>0</v>
      </c>
      <c r="M26" s="351">
        <f t="shared" si="8"/>
        <v>90000</v>
      </c>
      <c r="N26" s="351">
        <f t="shared" si="8"/>
        <v>90000</v>
      </c>
      <c r="O26" s="351">
        <f t="shared" si="8"/>
        <v>90000</v>
      </c>
      <c r="P26" s="351">
        <f t="shared" si="2"/>
        <v>90000</v>
      </c>
      <c r="Q26" s="351">
        <f>Q29+Q47+Q64+Q69+Q77+Q79+Q84+Q27+Q75</f>
        <v>0</v>
      </c>
      <c r="R26" s="351">
        <f>R29+R47+R64+R69+R77+R79+R84+R27+R75</f>
        <v>0</v>
      </c>
      <c r="S26" s="351">
        <f>S29+S47+S64+S69+S77+S79+S84+S27+S75</f>
        <v>0</v>
      </c>
      <c r="T26" s="351">
        <f t="shared" si="3"/>
        <v>814802.73</v>
      </c>
    </row>
    <row r="27" spans="1:20" s="63" customFormat="1" ht="22.5" customHeight="1">
      <c r="A27" s="62"/>
      <c r="B27" s="57"/>
      <c r="C27" s="57"/>
      <c r="D27" s="57"/>
      <c r="E27" s="57" t="s">
        <v>151</v>
      </c>
      <c r="F27" s="57"/>
      <c r="G27" s="58" t="s">
        <v>150</v>
      </c>
      <c r="H27" s="352">
        <f>H28</f>
        <v>50000</v>
      </c>
      <c r="I27" s="352">
        <f aca="true" t="shared" si="9" ref="I27:I42">H27-L27</f>
        <v>50000</v>
      </c>
      <c r="J27" s="352"/>
      <c r="K27" s="352"/>
      <c r="L27" s="352"/>
      <c r="M27" s="352">
        <f>M28</f>
        <v>0</v>
      </c>
      <c r="N27" s="352">
        <f>N28</f>
        <v>0</v>
      </c>
      <c r="O27" s="352"/>
      <c r="P27" s="352"/>
      <c r="Q27" s="352"/>
      <c r="R27" s="352"/>
      <c r="S27" s="352"/>
      <c r="T27" s="352">
        <f t="shared" si="3"/>
        <v>50000</v>
      </c>
    </row>
    <row r="28" spans="1:20" s="97" customFormat="1" ht="30" customHeight="1">
      <c r="A28" s="96"/>
      <c r="B28" s="57"/>
      <c r="C28" s="57"/>
      <c r="D28" s="91" t="s">
        <v>210</v>
      </c>
      <c r="E28" s="91" t="s">
        <v>404</v>
      </c>
      <c r="F28" s="91" t="s">
        <v>338</v>
      </c>
      <c r="G28" s="90" t="s">
        <v>149</v>
      </c>
      <c r="H28" s="350">
        <v>50000</v>
      </c>
      <c r="I28" s="350">
        <f t="shared" si="9"/>
        <v>50000</v>
      </c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>
        <f t="shared" si="3"/>
        <v>50000</v>
      </c>
    </row>
    <row r="29" spans="1:20" s="53" customFormat="1" ht="21" customHeight="1" hidden="1">
      <c r="A29" s="46"/>
      <c r="B29" s="32"/>
      <c r="C29" s="40" t="s">
        <v>653</v>
      </c>
      <c r="D29" s="39"/>
      <c r="E29" s="39" t="s">
        <v>630</v>
      </c>
      <c r="F29" s="39"/>
      <c r="G29" s="33" t="s">
        <v>313</v>
      </c>
      <c r="H29" s="353">
        <f>H32+H35+H39+H41</f>
        <v>0</v>
      </c>
      <c r="I29" s="353">
        <f>I32+I35+I39+I41</f>
        <v>0</v>
      </c>
      <c r="J29" s="353">
        <f aca="true" t="shared" si="10" ref="J29:S29">J32+J35+J39</f>
        <v>0</v>
      </c>
      <c r="K29" s="353">
        <f t="shared" si="10"/>
        <v>0</v>
      </c>
      <c r="L29" s="353">
        <f t="shared" si="10"/>
        <v>0</v>
      </c>
      <c r="M29" s="353">
        <f t="shared" si="10"/>
        <v>0</v>
      </c>
      <c r="N29" s="353"/>
      <c r="O29" s="353"/>
      <c r="P29" s="353">
        <f t="shared" si="10"/>
        <v>0</v>
      </c>
      <c r="Q29" s="353">
        <f t="shared" si="10"/>
        <v>0</v>
      </c>
      <c r="R29" s="353">
        <f t="shared" si="10"/>
        <v>0</v>
      </c>
      <c r="S29" s="353">
        <f t="shared" si="10"/>
        <v>0</v>
      </c>
      <c r="T29" s="352">
        <f t="shared" si="3"/>
        <v>0</v>
      </c>
    </row>
    <row r="30" spans="1:20" s="88" customFormat="1" ht="21" customHeight="1" hidden="1">
      <c r="A30" s="86"/>
      <c r="B30" s="83"/>
      <c r="C30" s="83"/>
      <c r="D30" s="87" t="s">
        <v>17</v>
      </c>
      <c r="E30" s="87" t="s">
        <v>630</v>
      </c>
      <c r="F30" s="87"/>
      <c r="G30" s="143" t="s">
        <v>443</v>
      </c>
      <c r="H30" s="356"/>
      <c r="I30" s="356">
        <f t="shared" si="9"/>
        <v>0</v>
      </c>
      <c r="J30" s="356">
        <f>J29</f>
        <v>0</v>
      </c>
      <c r="K30" s="356">
        <f>K29</f>
        <v>0</v>
      </c>
      <c r="L30" s="356">
        <f>L29</f>
        <v>0</v>
      </c>
      <c r="M30" s="356">
        <f>M33+M36+M40</f>
        <v>0</v>
      </c>
      <c r="N30" s="356">
        <f>N33+N36+N40</f>
        <v>0</v>
      </c>
      <c r="O30" s="356"/>
      <c r="P30" s="356">
        <f>M30-S30</f>
        <v>0</v>
      </c>
      <c r="Q30" s="356"/>
      <c r="R30" s="356"/>
      <c r="S30" s="356"/>
      <c r="T30" s="352">
        <f t="shared" si="3"/>
        <v>0</v>
      </c>
    </row>
    <row r="31" spans="1:20" s="88" customFormat="1" ht="14.25" hidden="1">
      <c r="A31" s="86"/>
      <c r="B31" s="83"/>
      <c r="C31" s="83"/>
      <c r="D31" s="87" t="s">
        <v>17</v>
      </c>
      <c r="E31" s="87" t="s">
        <v>630</v>
      </c>
      <c r="F31" s="87"/>
      <c r="G31" s="143" t="s">
        <v>290</v>
      </c>
      <c r="H31" s="356"/>
      <c r="I31" s="356">
        <f t="shared" si="9"/>
        <v>0</v>
      </c>
      <c r="J31" s="356">
        <f>J34+J37</f>
        <v>0</v>
      </c>
      <c r="K31" s="356">
        <f>K34+K37</f>
        <v>0</v>
      </c>
      <c r="L31" s="356">
        <f>L34+L37</f>
        <v>0</v>
      </c>
      <c r="M31" s="356">
        <f>M34+M37</f>
        <v>0</v>
      </c>
      <c r="N31" s="356">
        <f>N34+N37</f>
        <v>0</v>
      </c>
      <c r="O31" s="356"/>
      <c r="P31" s="356"/>
      <c r="Q31" s="356"/>
      <c r="R31" s="356"/>
      <c r="S31" s="356"/>
      <c r="T31" s="352">
        <f t="shared" si="3"/>
        <v>0</v>
      </c>
    </row>
    <row r="32" spans="2:20" ht="27" hidden="1">
      <c r="B32" s="32"/>
      <c r="C32" s="40">
        <v>80101</v>
      </c>
      <c r="D32" s="40" t="s">
        <v>18</v>
      </c>
      <c r="E32" s="40" t="s">
        <v>631</v>
      </c>
      <c r="F32" s="40" t="s">
        <v>340</v>
      </c>
      <c r="G32" s="35" t="s">
        <v>632</v>
      </c>
      <c r="H32" s="349"/>
      <c r="I32" s="349">
        <f t="shared" si="9"/>
        <v>0</v>
      </c>
      <c r="J32" s="349"/>
      <c r="K32" s="349"/>
      <c r="L32" s="349"/>
      <c r="M32" s="349"/>
      <c r="N32" s="349"/>
      <c r="O32" s="349"/>
      <c r="P32" s="349">
        <f>M32-S32</f>
        <v>0</v>
      </c>
      <c r="Q32" s="349"/>
      <c r="R32" s="349"/>
      <c r="S32" s="349"/>
      <c r="T32" s="352">
        <f t="shared" si="3"/>
        <v>0</v>
      </c>
    </row>
    <row r="33" spans="2:20" ht="13.5" hidden="1">
      <c r="B33" s="32"/>
      <c r="C33" s="34">
        <v>80101</v>
      </c>
      <c r="D33" s="40" t="s">
        <v>18</v>
      </c>
      <c r="E33" s="40" t="s">
        <v>631</v>
      </c>
      <c r="F33" s="40" t="s">
        <v>340</v>
      </c>
      <c r="G33" s="49" t="s">
        <v>443</v>
      </c>
      <c r="H33" s="349"/>
      <c r="I33" s="349">
        <f t="shared" si="9"/>
        <v>0</v>
      </c>
      <c r="J33" s="349"/>
      <c r="K33" s="349"/>
      <c r="L33" s="349"/>
      <c r="M33" s="349"/>
      <c r="N33" s="349"/>
      <c r="O33" s="349"/>
      <c r="P33" s="349">
        <f>M33-S33</f>
        <v>0</v>
      </c>
      <c r="Q33" s="349"/>
      <c r="R33" s="349"/>
      <c r="S33" s="349"/>
      <c r="T33" s="352">
        <f t="shared" si="3"/>
        <v>0</v>
      </c>
    </row>
    <row r="34" spans="2:20" ht="13.5" hidden="1">
      <c r="B34" s="32"/>
      <c r="C34" s="34">
        <v>80101</v>
      </c>
      <c r="D34" s="40" t="s">
        <v>18</v>
      </c>
      <c r="E34" s="40" t="s">
        <v>631</v>
      </c>
      <c r="F34" s="40" t="s">
        <v>340</v>
      </c>
      <c r="G34" s="49" t="s">
        <v>290</v>
      </c>
      <c r="H34" s="349"/>
      <c r="I34" s="349">
        <f t="shared" si="9"/>
        <v>0</v>
      </c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52">
        <f t="shared" si="3"/>
        <v>0</v>
      </c>
    </row>
    <row r="35" spans="2:20" ht="41.25" hidden="1">
      <c r="B35" s="32"/>
      <c r="C35" s="40" t="s">
        <v>654</v>
      </c>
      <c r="D35" s="40" t="s">
        <v>19</v>
      </c>
      <c r="E35" s="40" t="s">
        <v>20</v>
      </c>
      <c r="F35" s="40" t="s">
        <v>21</v>
      </c>
      <c r="G35" s="35" t="s">
        <v>22</v>
      </c>
      <c r="H35" s="349"/>
      <c r="I35" s="349">
        <f t="shared" si="9"/>
        <v>0</v>
      </c>
      <c r="J35" s="349"/>
      <c r="K35" s="349"/>
      <c r="L35" s="349"/>
      <c r="M35" s="349"/>
      <c r="N35" s="349"/>
      <c r="O35" s="349"/>
      <c r="P35" s="349">
        <f>M35-S35</f>
        <v>0</v>
      </c>
      <c r="Q35" s="349"/>
      <c r="R35" s="349"/>
      <c r="S35" s="349"/>
      <c r="T35" s="352">
        <f t="shared" si="3"/>
        <v>0</v>
      </c>
    </row>
    <row r="36" spans="2:20" ht="13.5" hidden="1">
      <c r="B36" s="32"/>
      <c r="C36" s="34">
        <v>80800</v>
      </c>
      <c r="D36" s="40" t="s">
        <v>19</v>
      </c>
      <c r="E36" s="40" t="s">
        <v>20</v>
      </c>
      <c r="F36" s="40" t="s">
        <v>21</v>
      </c>
      <c r="G36" s="49" t="s">
        <v>443</v>
      </c>
      <c r="H36" s="349"/>
      <c r="I36" s="349">
        <f t="shared" si="9"/>
        <v>0</v>
      </c>
      <c r="J36" s="349"/>
      <c r="K36" s="349"/>
      <c r="L36" s="349"/>
      <c r="M36" s="349"/>
      <c r="N36" s="349"/>
      <c r="O36" s="349"/>
      <c r="P36" s="349">
        <f>M36-S36</f>
        <v>0</v>
      </c>
      <c r="Q36" s="349"/>
      <c r="R36" s="349"/>
      <c r="S36" s="349"/>
      <c r="T36" s="352">
        <f t="shared" si="3"/>
        <v>0</v>
      </c>
    </row>
    <row r="37" spans="2:20" ht="13.5" hidden="1">
      <c r="B37" s="32"/>
      <c r="C37" s="34">
        <v>80800</v>
      </c>
      <c r="D37" s="40" t="s">
        <v>19</v>
      </c>
      <c r="E37" s="40" t="s">
        <v>20</v>
      </c>
      <c r="F37" s="40" t="s">
        <v>21</v>
      </c>
      <c r="G37" s="49" t="s">
        <v>290</v>
      </c>
      <c r="H37" s="349"/>
      <c r="I37" s="349">
        <f t="shared" si="9"/>
        <v>0</v>
      </c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52">
        <f t="shared" si="3"/>
        <v>0</v>
      </c>
    </row>
    <row r="38" spans="2:20" ht="27" hidden="1">
      <c r="B38" s="32"/>
      <c r="C38" s="34"/>
      <c r="D38" s="40" t="s">
        <v>26</v>
      </c>
      <c r="E38" s="40" t="s">
        <v>25</v>
      </c>
      <c r="F38" s="40"/>
      <c r="G38" s="49" t="s">
        <v>27</v>
      </c>
      <c r="H38" s="349"/>
      <c r="I38" s="349">
        <f t="shared" si="9"/>
        <v>0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52">
        <f t="shared" si="3"/>
        <v>0</v>
      </c>
    </row>
    <row r="39" spans="2:20" ht="27" hidden="1">
      <c r="B39" s="32"/>
      <c r="C39" s="34">
        <v>81809</v>
      </c>
      <c r="D39" s="40" t="s">
        <v>23</v>
      </c>
      <c r="E39" s="40" t="s">
        <v>24</v>
      </c>
      <c r="F39" s="40" t="s">
        <v>341</v>
      </c>
      <c r="G39" s="49" t="s">
        <v>435</v>
      </c>
      <c r="H39" s="349"/>
      <c r="I39" s="349">
        <f t="shared" si="9"/>
        <v>0</v>
      </c>
      <c r="J39" s="349"/>
      <c r="K39" s="349"/>
      <c r="L39" s="349"/>
      <c r="M39" s="349"/>
      <c r="N39" s="349"/>
      <c r="O39" s="349"/>
      <c r="P39" s="349">
        <f>M39-S39</f>
        <v>0</v>
      </c>
      <c r="Q39" s="349"/>
      <c r="R39" s="349"/>
      <c r="S39" s="349"/>
      <c r="T39" s="352">
        <f t="shared" si="3"/>
        <v>0</v>
      </c>
    </row>
    <row r="40" spans="2:20" ht="13.5" hidden="1">
      <c r="B40" s="32"/>
      <c r="C40" s="34">
        <v>81809</v>
      </c>
      <c r="D40" s="40" t="s">
        <v>23</v>
      </c>
      <c r="E40" s="40" t="s">
        <v>24</v>
      </c>
      <c r="F40" s="40" t="s">
        <v>341</v>
      </c>
      <c r="G40" s="49" t="s">
        <v>443</v>
      </c>
      <c r="H40" s="349"/>
      <c r="I40" s="349">
        <f t="shared" si="9"/>
        <v>0</v>
      </c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52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52">
        <f t="shared" si="3"/>
        <v>0</v>
      </c>
    </row>
    <row r="42" spans="2:20" ht="13.5" hidden="1">
      <c r="B42" s="32"/>
      <c r="C42" s="34"/>
      <c r="D42" s="40" t="s">
        <v>23</v>
      </c>
      <c r="E42" s="40" t="s">
        <v>24</v>
      </c>
      <c r="F42" s="40" t="s">
        <v>341</v>
      </c>
      <c r="G42" s="49" t="s">
        <v>443</v>
      </c>
      <c r="H42" s="349"/>
      <c r="I42" s="349">
        <f t="shared" si="9"/>
        <v>0</v>
      </c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52">
        <f t="shared" si="3"/>
        <v>0</v>
      </c>
    </row>
    <row r="43" spans="1:20" s="344" customFormat="1" ht="13.5" hidden="1">
      <c r="A43" s="339"/>
      <c r="B43" s="340"/>
      <c r="C43" s="341"/>
      <c r="D43" s="342"/>
      <c r="E43" s="342" t="s">
        <v>646</v>
      </c>
      <c r="F43" s="342"/>
      <c r="G43" s="343" t="s">
        <v>328</v>
      </c>
      <c r="H43" s="357">
        <f>H44</f>
        <v>0</v>
      </c>
      <c r="I43" s="357">
        <f aca="true" t="shared" si="11" ref="I43:I51">H43-L43</f>
        <v>0</v>
      </c>
      <c r="J43" s="357">
        <f>J44</f>
        <v>0</v>
      </c>
      <c r="K43" s="357">
        <f aca="true" t="shared" si="12" ref="K43:S43">K44</f>
        <v>0</v>
      </c>
      <c r="L43" s="358">
        <f t="shared" si="12"/>
        <v>0</v>
      </c>
      <c r="M43" s="358">
        <f t="shared" si="12"/>
        <v>0</v>
      </c>
      <c r="N43" s="358">
        <f t="shared" si="12"/>
        <v>0</v>
      </c>
      <c r="O43" s="358">
        <f t="shared" si="12"/>
        <v>0</v>
      </c>
      <c r="P43" s="358">
        <f t="shared" si="12"/>
        <v>0</v>
      </c>
      <c r="Q43" s="358">
        <f t="shared" si="12"/>
        <v>0</v>
      </c>
      <c r="R43" s="358">
        <f t="shared" si="12"/>
        <v>0</v>
      </c>
      <c r="S43" s="358">
        <f t="shared" si="12"/>
        <v>0</v>
      </c>
      <c r="T43" s="359">
        <f t="shared" si="3"/>
        <v>0</v>
      </c>
    </row>
    <row r="44" spans="1:20" s="344" customFormat="1" ht="27" hidden="1">
      <c r="A44" s="339"/>
      <c r="B44" s="340"/>
      <c r="C44" s="341"/>
      <c r="D44" s="345" t="s">
        <v>453</v>
      </c>
      <c r="E44" s="345" t="s">
        <v>374</v>
      </c>
      <c r="F44" s="345"/>
      <c r="G44" s="346" t="s">
        <v>522</v>
      </c>
      <c r="H44" s="357">
        <f>H45+H46</f>
        <v>0</v>
      </c>
      <c r="I44" s="357">
        <f t="shared" si="11"/>
        <v>0</v>
      </c>
      <c r="J44" s="357">
        <f>J45+J46</f>
        <v>0</v>
      </c>
      <c r="K44" s="357">
        <f aca="true" t="shared" si="13" ref="K44:S44">K45+K46</f>
        <v>0</v>
      </c>
      <c r="L44" s="357">
        <f t="shared" si="13"/>
        <v>0</v>
      </c>
      <c r="M44" s="357">
        <f t="shared" si="13"/>
        <v>0</v>
      </c>
      <c r="N44" s="357">
        <f t="shared" si="13"/>
        <v>0</v>
      </c>
      <c r="O44" s="357">
        <f t="shared" si="13"/>
        <v>0</v>
      </c>
      <c r="P44" s="357">
        <f t="shared" si="13"/>
        <v>0</v>
      </c>
      <c r="Q44" s="357">
        <f t="shared" si="13"/>
        <v>0</v>
      </c>
      <c r="R44" s="357">
        <f t="shared" si="13"/>
        <v>0</v>
      </c>
      <c r="S44" s="357">
        <f t="shared" si="13"/>
        <v>0</v>
      </c>
      <c r="T44" s="359">
        <f aca="true" t="shared" si="14" ref="T44:T79">H44+M44</f>
        <v>0</v>
      </c>
    </row>
    <row r="45" spans="1:20" s="344" customFormat="1" ht="27" hidden="1">
      <c r="A45" s="339"/>
      <c r="B45" s="340"/>
      <c r="C45" s="341"/>
      <c r="D45" s="347" t="s">
        <v>523</v>
      </c>
      <c r="E45" s="347" t="s">
        <v>524</v>
      </c>
      <c r="F45" s="347" t="s">
        <v>346</v>
      </c>
      <c r="G45" s="348" t="s">
        <v>525</v>
      </c>
      <c r="H45" s="358"/>
      <c r="I45" s="358">
        <f t="shared" si="11"/>
        <v>0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60">
        <f>H45+M45</f>
        <v>0</v>
      </c>
    </row>
    <row r="46" spans="1:20" s="344" customFormat="1" ht="41.25" hidden="1">
      <c r="A46" s="339"/>
      <c r="B46" s="340"/>
      <c r="C46" s="341"/>
      <c r="D46" s="347" t="s">
        <v>501</v>
      </c>
      <c r="E46" s="347" t="s">
        <v>356</v>
      </c>
      <c r="F46" s="347" t="s">
        <v>347</v>
      </c>
      <c r="G46" s="348" t="s">
        <v>648</v>
      </c>
      <c r="H46" s="358"/>
      <c r="I46" s="358">
        <f t="shared" si="11"/>
        <v>0</v>
      </c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0">
        <f>H46+M46</f>
        <v>0</v>
      </c>
    </row>
    <row r="47" spans="1:20" s="53" customFormat="1" ht="27">
      <c r="A47" s="46"/>
      <c r="B47" s="32"/>
      <c r="C47" s="32">
        <v>90000</v>
      </c>
      <c r="D47" s="39"/>
      <c r="E47" s="39" t="s">
        <v>633</v>
      </c>
      <c r="F47" s="39"/>
      <c r="G47" s="33" t="s">
        <v>314</v>
      </c>
      <c r="H47" s="353">
        <f>H48+H50+H52</f>
        <v>674802.73</v>
      </c>
      <c r="I47" s="353">
        <f t="shared" si="11"/>
        <v>674802.73</v>
      </c>
      <c r="J47" s="353">
        <f>J48+J50+J52</f>
        <v>318377.06</v>
      </c>
      <c r="K47" s="353">
        <f>K50+K52+K54+K60+K62</f>
        <v>0</v>
      </c>
      <c r="L47" s="353">
        <f>L50+L52+L54+L60+L62</f>
        <v>0</v>
      </c>
      <c r="M47" s="353">
        <f>M50+M52+M54+M60+M62</f>
        <v>0</v>
      </c>
      <c r="N47" s="353">
        <f>N50+N52+N54+N60+N62</f>
        <v>0</v>
      </c>
      <c r="O47" s="353"/>
      <c r="P47" s="353">
        <f aca="true" t="shared" si="15" ref="P47:P56">M47-S47</f>
        <v>0</v>
      </c>
      <c r="Q47" s="353">
        <f>Q50+Q52+Q54+Q60+Q62</f>
        <v>0</v>
      </c>
      <c r="R47" s="353">
        <f>R50+R52+R54+R60+R62</f>
        <v>0</v>
      </c>
      <c r="S47" s="353">
        <f>S50+S52+S54+S60+S62</f>
        <v>0</v>
      </c>
      <c r="T47" s="352">
        <f t="shared" si="14"/>
        <v>674802.73</v>
      </c>
    </row>
    <row r="48" spans="1:20" s="53" customFormat="1" ht="52.5">
      <c r="A48" s="46"/>
      <c r="B48" s="32"/>
      <c r="C48" s="32"/>
      <c r="D48" s="39" t="s">
        <v>598</v>
      </c>
      <c r="E48" s="39" t="s">
        <v>254</v>
      </c>
      <c r="F48" s="39"/>
      <c r="G48" s="140" t="s">
        <v>258</v>
      </c>
      <c r="H48" s="353">
        <f>H49</f>
        <v>325943.45</v>
      </c>
      <c r="I48" s="353">
        <f t="shared" si="11"/>
        <v>325943.45</v>
      </c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2">
        <f t="shared" si="14"/>
        <v>325943.45</v>
      </c>
    </row>
    <row r="49" spans="1:20" s="53" customFormat="1" ht="26.25">
      <c r="A49" s="46"/>
      <c r="B49" s="32"/>
      <c r="C49" s="32"/>
      <c r="D49" s="40" t="s">
        <v>480</v>
      </c>
      <c r="E49" s="40" t="s">
        <v>118</v>
      </c>
      <c r="F49" s="40" t="s">
        <v>356</v>
      </c>
      <c r="G49" s="179" t="s">
        <v>481</v>
      </c>
      <c r="H49" s="349">
        <v>325943.45</v>
      </c>
      <c r="I49" s="349">
        <f t="shared" si="11"/>
        <v>325943.45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0">
        <f t="shared" si="14"/>
        <v>325943.45</v>
      </c>
    </row>
    <row r="50" spans="1:20" s="53" customFormat="1" ht="84.75" customHeight="1">
      <c r="A50" s="46"/>
      <c r="B50" s="32"/>
      <c r="C50" s="32"/>
      <c r="D50" s="39" t="s">
        <v>28</v>
      </c>
      <c r="E50" s="39" t="s">
        <v>29</v>
      </c>
      <c r="F50" s="39"/>
      <c r="G50" s="36" t="s">
        <v>482</v>
      </c>
      <c r="H50" s="353">
        <f>H51</f>
        <v>330859.28</v>
      </c>
      <c r="I50" s="353">
        <f t="shared" si="11"/>
        <v>330859.28</v>
      </c>
      <c r="J50" s="353">
        <f>J51</f>
        <v>318377.06</v>
      </c>
      <c r="K50" s="353">
        <f>K51</f>
        <v>0</v>
      </c>
      <c r="L50" s="353">
        <f>L51</f>
        <v>0</v>
      </c>
      <c r="M50" s="353">
        <f>M51</f>
        <v>0</v>
      </c>
      <c r="N50" s="353">
        <f>N51</f>
        <v>0</v>
      </c>
      <c r="O50" s="353"/>
      <c r="P50" s="353">
        <f t="shared" si="15"/>
        <v>0</v>
      </c>
      <c r="Q50" s="353">
        <f>Q51</f>
        <v>0</v>
      </c>
      <c r="R50" s="353">
        <f>R51</f>
        <v>0</v>
      </c>
      <c r="S50" s="353">
        <f>S51</f>
        <v>0</v>
      </c>
      <c r="T50" s="352">
        <f t="shared" si="14"/>
        <v>330859.28</v>
      </c>
    </row>
    <row r="51" spans="1:20" s="44" customFormat="1" ht="54.75">
      <c r="A51" s="37"/>
      <c r="B51" s="34"/>
      <c r="C51" s="34">
        <v>90412</v>
      </c>
      <c r="D51" s="40" t="s">
        <v>30</v>
      </c>
      <c r="E51" s="40" t="s">
        <v>250</v>
      </c>
      <c r="F51" s="40" t="s">
        <v>374</v>
      </c>
      <c r="G51" s="49" t="s">
        <v>31</v>
      </c>
      <c r="H51" s="350">
        <v>330859.28</v>
      </c>
      <c r="I51" s="349">
        <f t="shared" si="11"/>
        <v>330859.28</v>
      </c>
      <c r="J51" s="349">
        <v>318377.06</v>
      </c>
      <c r="K51" s="349"/>
      <c r="L51" s="349"/>
      <c r="M51" s="349"/>
      <c r="N51" s="349"/>
      <c r="O51" s="349"/>
      <c r="P51" s="349">
        <f t="shared" si="15"/>
        <v>0</v>
      </c>
      <c r="Q51" s="349"/>
      <c r="R51" s="349"/>
      <c r="S51" s="349"/>
      <c r="T51" s="350">
        <f t="shared" si="14"/>
        <v>330859.28</v>
      </c>
    </row>
    <row r="52" spans="1:20" s="53" customFormat="1" ht="27">
      <c r="A52" s="46"/>
      <c r="B52" s="32"/>
      <c r="C52" s="32"/>
      <c r="D52" s="39" t="s">
        <v>32</v>
      </c>
      <c r="E52" s="39" t="s">
        <v>33</v>
      </c>
      <c r="F52" s="39"/>
      <c r="G52" s="33" t="s">
        <v>35</v>
      </c>
      <c r="H52" s="352">
        <f>H53</f>
        <v>18000</v>
      </c>
      <c r="I52" s="353">
        <f aca="true" t="shared" si="16" ref="I52:I65">H52-L52</f>
        <v>18000</v>
      </c>
      <c r="J52" s="352">
        <f>J53</f>
        <v>0</v>
      </c>
      <c r="K52" s="352">
        <f>K53</f>
        <v>0</v>
      </c>
      <c r="L52" s="352">
        <f>L53</f>
        <v>0</v>
      </c>
      <c r="M52" s="352">
        <f>M53</f>
        <v>0</v>
      </c>
      <c r="N52" s="352"/>
      <c r="O52" s="352"/>
      <c r="P52" s="353">
        <f t="shared" si="15"/>
        <v>0</v>
      </c>
      <c r="Q52" s="352">
        <f>Q53</f>
        <v>0</v>
      </c>
      <c r="R52" s="352">
        <f>R53</f>
        <v>0</v>
      </c>
      <c r="S52" s="352">
        <f>S53</f>
        <v>0</v>
      </c>
      <c r="T52" s="352">
        <f t="shared" si="14"/>
        <v>18000</v>
      </c>
    </row>
    <row r="53" spans="1:20" s="44" customFormat="1" ht="27">
      <c r="A53" s="37"/>
      <c r="B53" s="34"/>
      <c r="C53" s="34">
        <v>90802</v>
      </c>
      <c r="D53" s="40" t="s">
        <v>34</v>
      </c>
      <c r="E53" s="40" t="s">
        <v>634</v>
      </c>
      <c r="F53" s="40" t="s">
        <v>343</v>
      </c>
      <c r="G53" s="49" t="s">
        <v>635</v>
      </c>
      <c r="H53" s="349">
        <v>18000</v>
      </c>
      <c r="I53" s="349">
        <f t="shared" si="16"/>
        <v>18000</v>
      </c>
      <c r="J53" s="349"/>
      <c r="K53" s="349"/>
      <c r="L53" s="349"/>
      <c r="M53" s="349"/>
      <c r="N53" s="349"/>
      <c r="O53" s="349"/>
      <c r="P53" s="349">
        <f t="shared" si="15"/>
        <v>0</v>
      </c>
      <c r="Q53" s="349"/>
      <c r="R53" s="349"/>
      <c r="S53" s="349"/>
      <c r="T53" s="350">
        <f t="shared" si="14"/>
        <v>18000</v>
      </c>
    </row>
    <row r="54" spans="1:20" s="53" customFormat="1" ht="27" hidden="1">
      <c r="A54" s="46"/>
      <c r="B54" s="32"/>
      <c r="C54" s="32">
        <v>91101</v>
      </c>
      <c r="D54" s="39" t="s">
        <v>36</v>
      </c>
      <c r="E54" s="39" t="s">
        <v>37</v>
      </c>
      <c r="F54" s="39"/>
      <c r="G54" s="102" t="s">
        <v>38</v>
      </c>
      <c r="H54" s="353">
        <f>H56+H58+H59</f>
        <v>0</v>
      </c>
      <c r="I54" s="353">
        <f t="shared" si="16"/>
        <v>0</v>
      </c>
      <c r="J54" s="353">
        <f>J56+J58+J59</f>
        <v>0</v>
      </c>
      <c r="K54" s="353">
        <f>K56+K58+K59</f>
        <v>0</v>
      </c>
      <c r="L54" s="353">
        <f>L56+L58+L59</f>
        <v>0</v>
      </c>
      <c r="M54" s="353">
        <f>M56+M58+M59</f>
        <v>0</v>
      </c>
      <c r="N54" s="353"/>
      <c r="O54" s="353"/>
      <c r="P54" s="353">
        <f t="shared" si="15"/>
        <v>0</v>
      </c>
      <c r="Q54" s="353">
        <f>Q56+Q58+Q59</f>
        <v>0</v>
      </c>
      <c r="R54" s="353">
        <f>R56+R58+R59</f>
        <v>0</v>
      </c>
      <c r="S54" s="353">
        <f>S56+S58+S59</f>
        <v>0</v>
      </c>
      <c r="T54" s="352">
        <f t="shared" si="14"/>
        <v>0</v>
      </c>
    </row>
    <row r="55" spans="1:20" s="44" customFormat="1" ht="27" hidden="1">
      <c r="A55" s="37"/>
      <c r="B55" s="34"/>
      <c r="C55" s="34">
        <v>91101</v>
      </c>
      <c r="D55" s="40" t="s">
        <v>438</v>
      </c>
      <c r="E55" s="40" t="s">
        <v>636</v>
      </c>
      <c r="F55" s="40" t="s">
        <v>343</v>
      </c>
      <c r="G55" s="49" t="s">
        <v>444</v>
      </c>
      <c r="H55" s="349"/>
      <c r="I55" s="349">
        <f t="shared" si="16"/>
        <v>0</v>
      </c>
      <c r="J55" s="349"/>
      <c r="K55" s="349"/>
      <c r="L55" s="349"/>
      <c r="M55" s="349"/>
      <c r="N55" s="349"/>
      <c r="O55" s="349"/>
      <c r="P55" s="349">
        <f t="shared" si="15"/>
        <v>0</v>
      </c>
      <c r="Q55" s="349"/>
      <c r="R55" s="349"/>
      <c r="S55" s="349"/>
      <c r="T55" s="350">
        <f t="shared" si="14"/>
        <v>0</v>
      </c>
    </row>
    <row r="56" spans="1:20" s="44" customFormat="1" ht="41.25" hidden="1">
      <c r="A56" s="37"/>
      <c r="B56" s="34"/>
      <c r="C56" s="34">
        <v>91102</v>
      </c>
      <c r="D56" s="40" t="s">
        <v>39</v>
      </c>
      <c r="E56" s="40" t="s">
        <v>40</v>
      </c>
      <c r="F56" s="40" t="s">
        <v>343</v>
      </c>
      <c r="G56" s="49" t="s">
        <v>41</v>
      </c>
      <c r="H56" s="349"/>
      <c r="I56" s="349">
        <f t="shared" si="16"/>
        <v>0</v>
      </c>
      <c r="J56" s="349"/>
      <c r="K56" s="349"/>
      <c r="L56" s="349"/>
      <c r="M56" s="349"/>
      <c r="N56" s="349"/>
      <c r="O56" s="349"/>
      <c r="P56" s="349">
        <f t="shared" si="15"/>
        <v>0</v>
      </c>
      <c r="Q56" s="349"/>
      <c r="R56" s="349"/>
      <c r="S56" s="349"/>
      <c r="T56" s="350">
        <f t="shared" si="14"/>
        <v>0</v>
      </c>
    </row>
    <row r="57" spans="1:20" s="44" customFormat="1" ht="35.25" customHeight="1" hidden="1">
      <c r="A57" s="37"/>
      <c r="B57" s="34"/>
      <c r="C57" s="34"/>
      <c r="D57" s="40" t="s">
        <v>39</v>
      </c>
      <c r="E57" s="40" t="s">
        <v>40</v>
      </c>
      <c r="F57" s="40" t="s">
        <v>343</v>
      </c>
      <c r="G57" s="100" t="s">
        <v>184</v>
      </c>
      <c r="H57" s="349"/>
      <c r="I57" s="349">
        <f t="shared" si="16"/>
        <v>0</v>
      </c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>
        <f t="shared" si="14"/>
        <v>0</v>
      </c>
    </row>
    <row r="58" spans="1:20" s="44" customFormat="1" ht="42.75" customHeight="1" hidden="1">
      <c r="A58" s="37"/>
      <c r="B58" s="34"/>
      <c r="C58" s="34">
        <v>91103</v>
      </c>
      <c r="D58" s="40" t="s">
        <v>44</v>
      </c>
      <c r="E58" s="40" t="s">
        <v>42</v>
      </c>
      <c r="F58" s="40" t="s">
        <v>343</v>
      </c>
      <c r="G58" s="54" t="s">
        <v>638</v>
      </c>
      <c r="H58" s="349"/>
      <c r="I58" s="349">
        <f t="shared" si="16"/>
        <v>0</v>
      </c>
      <c r="J58" s="349"/>
      <c r="K58" s="349"/>
      <c r="L58" s="349"/>
      <c r="M58" s="349"/>
      <c r="N58" s="349"/>
      <c r="O58" s="349"/>
      <c r="P58" s="349">
        <f>M58-S58</f>
        <v>0</v>
      </c>
      <c r="Q58" s="349"/>
      <c r="R58" s="349"/>
      <c r="S58" s="349"/>
      <c r="T58" s="350">
        <f t="shared" si="14"/>
        <v>0</v>
      </c>
    </row>
    <row r="59" spans="1:20" s="44" customFormat="1" ht="34.5" customHeight="1" hidden="1">
      <c r="A59" s="37"/>
      <c r="B59" s="34"/>
      <c r="C59" s="34">
        <v>91104</v>
      </c>
      <c r="D59" s="40" t="s">
        <v>45</v>
      </c>
      <c r="E59" s="40" t="s">
        <v>43</v>
      </c>
      <c r="F59" s="40" t="s">
        <v>343</v>
      </c>
      <c r="G59" s="49" t="s">
        <v>639</v>
      </c>
      <c r="H59" s="349"/>
      <c r="I59" s="349">
        <f t="shared" si="16"/>
        <v>0</v>
      </c>
      <c r="J59" s="349"/>
      <c r="K59" s="349"/>
      <c r="L59" s="349"/>
      <c r="M59" s="349"/>
      <c r="N59" s="349"/>
      <c r="O59" s="349"/>
      <c r="P59" s="349">
        <f>M59-S59</f>
        <v>0</v>
      </c>
      <c r="Q59" s="349"/>
      <c r="R59" s="349"/>
      <c r="S59" s="349"/>
      <c r="T59" s="350">
        <f t="shared" si="14"/>
        <v>0</v>
      </c>
    </row>
    <row r="60" spans="1:20" s="53" customFormat="1" ht="35.25" customHeight="1" hidden="1">
      <c r="A60" s="46"/>
      <c r="B60" s="32"/>
      <c r="C60" s="32"/>
      <c r="D60" s="39" t="s">
        <v>48</v>
      </c>
      <c r="E60" s="39" t="s">
        <v>46</v>
      </c>
      <c r="F60" s="39"/>
      <c r="G60" s="33" t="s">
        <v>50</v>
      </c>
      <c r="H60" s="353">
        <f>H61</f>
        <v>0</v>
      </c>
      <c r="I60" s="353">
        <f t="shared" si="16"/>
        <v>0</v>
      </c>
      <c r="J60" s="353">
        <f>J61</f>
        <v>0</v>
      </c>
      <c r="K60" s="353">
        <f>K61</f>
        <v>0</v>
      </c>
      <c r="L60" s="353">
        <f>L61</f>
        <v>0</v>
      </c>
      <c r="M60" s="353">
        <f>M61</f>
        <v>0</v>
      </c>
      <c r="N60" s="353"/>
      <c r="O60" s="353"/>
      <c r="P60" s="353">
        <f>M60-S60</f>
        <v>0</v>
      </c>
      <c r="Q60" s="353">
        <f>Q61</f>
        <v>0</v>
      </c>
      <c r="R60" s="353">
        <f>R61</f>
        <v>0</v>
      </c>
      <c r="S60" s="353">
        <f>S61</f>
        <v>0</v>
      </c>
      <c r="T60" s="352">
        <f t="shared" si="14"/>
        <v>0</v>
      </c>
    </row>
    <row r="61" spans="1:20" s="44" customFormat="1" ht="32.25" customHeight="1" hidden="1">
      <c r="A61" s="37"/>
      <c r="B61" s="34"/>
      <c r="C61" s="34"/>
      <c r="D61" s="40" t="s">
        <v>49</v>
      </c>
      <c r="E61" s="40" t="s">
        <v>637</v>
      </c>
      <c r="F61" s="40" t="s">
        <v>343</v>
      </c>
      <c r="G61" s="101" t="s">
        <v>51</v>
      </c>
      <c r="H61" s="349"/>
      <c r="I61" s="349">
        <f t="shared" si="16"/>
        <v>0</v>
      </c>
      <c r="J61" s="349"/>
      <c r="K61" s="349"/>
      <c r="L61" s="349"/>
      <c r="M61" s="349"/>
      <c r="N61" s="349"/>
      <c r="O61" s="349"/>
      <c r="P61" s="349">
        <f>M61-S61</f>
        <v>0</v>
      </c>
      <c r="Q61" s="349"/>
      <c r="R61" s="349"/>
      <c r="S61" s="349"/>
      <c r="T61" s="350">
        <f t="shared" si="14"/>
        <v>0</v>
      </c>
    </row>
    <row r="62" spans="1:20" s="53" customFormat="1" ht="21.75" customHeight="1" hidden="1">
      <c r="A62" s="46"/>
      <c r="B62" s="32"/>
      <c r="C62" s="32"/>
      <c r="D62" s="39" t="s">
        <v>157</v>
      </c>
      <c r="E62" s="39" t="s">
        <v>152</v>
      </c>
      <c r="F62" s="39" t="s">
        <v>342</v>
      </c>
      <c r="G62" s="98" t="s">
        <v>52</v>
      </c>
      <c r="H62" s="353">
        <f>H63</f>
        <v>0</v>
      </c>
      <c r="I62" s="353">
        <f t="shared" si="16"/>
        <v>0</v>
      </c>
      <c r="J62" s="353"/>
      <c r="K62" s="353"/>
      <c r="L62" s="353"/>
      <c r="M62" s="353"/>
      <c r="N62" s="353"/>
      <c r="O62" s="353"/>
      <c r="P62" s="353">
        <f>M62-S62</f>
        <v>0</v>
      </c>
      <c r="Q62" s="353"/>
      <c r="R62" s="353"/>
      <c r="S62" s="353"/>
      <c r="T62" s="352">
        <f t="shared" si="14"/>
        <v>0</v>
      </c>
    </row>
    <row r="63" spans="1:20" s="53" customFormat="1" ht="31.5" customHeight="1" hidden="1">
      <c r="A63" s="46"/>
      <c r="B63" s="32"/>
      <c r="C63" s="32"/>
      <c r="D63" s="40" t="s">
        <v>158</v>
      </c>
      <c r="E63" s="40" t="s">
        <v>154</v>
      </c>
      <c r="F63" s="40" t="s">
        <v>342</v>
      </c>
      <c r="G63" s="49" t="s">
        <v>156</v>
      </c>
      <c r="H63" s="349"/>
      <c r="I63" s="349">
        <f t="shared" si="16"/>
        <v>0</v>
      </c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2">
        <f t="shared" si="14"/>
        <v>0</v>
      </c>
    </row>
    <row r="64" spans="1:20" s="44" customFormat="1" ht="13.5" hidden="1">
      <c r="A64" s="37"/>
      <c r="B64" s="34"/>
      <c r="C64" s="40" t="s">
        <v>315</v>
      </c>
      <c r="D64" s="57"/>
      <c r="E64" s="57"/>
      <c r="F64" s="57"/>
      <c r="G64" s="58"/>
      <c r="H64" s="349"/>
      <c r="I64" s="349">
        <f t="shared" si="16"/>
        <v>0</v>
      </c>
      <c r="J64" s="349"/>
      <c r="K64" s="349"/>
      <c r="L64" s="349"/>
      <c r="M64" s="349"/>
      <c r="N64" s="349"/>
      <c r="O64" s="349"/>
      <c r="P64" s="349">
        <f>M64-S64</f>
        <v>0</v>
      </c>
      <c r="Q64" s="349"/>
      <c r="R64" s="349"/>
      <c r="S64" s="349"/>
      <c r="T64" s="350">
        <f t="shared" si="14"/>
        <v>0</v>
      </c>
    </row>
    <row r="65" spans="1:20" s="44" customFormat="1" ht="13.5" hidden="1">
      <c r="A65" s="37"/>
      <c r="B65" s="34"/>
      <c r="C65" s="40" t="s">
        <v>336</v>
      </c>
      <c r="D65" s="40"/>
      <c r="E65" s="40"/>
      <c r="F65" s="40"/>
      <c r="G65" s="49"/>
      <c r="H65" s="349"/>
      <c r="I65" s="349">
        <f t="shared" si="16"/>
        <v>0</v>
      </c>
      <c r="J65" s="349"/>
      <c r="K65" s="349"/>
      <c r="L65" s="349"/>
      <c r="M65" s="349"/>
      <c r="N65" s="349"/>
      <c r="O65" s="349"/>
      <c r="P65" s="349">
        <f>M65-S65</f>
        <v>0</v>
      </c>
      <c r="Q65" s="349"/>
      <c r="R65" s="349"/>
      <c r="S65" s="349"/>
      <c r="T65" s="352">
        <f t="shared" si="14"/>
        <v>0</v>
      </c>
    </row>
    <row r="66" spans="1:20" s="53" customFormat="1" ht="13.5" hidden="1">
      <c r="A66" s="46"/>
      <c r="B66" s="32"/>
      <c r="C66" s="39" t="s">
        <v>316</v>
      </c>
      <c r="D66" s="39"/>
      <c r="E66" s="39"/>
      <c r="F66" s="39"/>
      <c r="G66" s="33"/>
      <c r="H66" s="353"/>
      <c r="I66" s="353">
        <f aca="true" t="shared" si="17" ref="I66:S66">I67</f>
        <v>0</v>
      </c>
      <c r="J66" s="353">
        <f t="shared" si="17"/>
        <v>0</v>
      </c>
      <c r="K66" s="353">
        <f t="shared" si="17"/>
        <v>0</v>
      </c>
      <c r="L66" s="353">
        <f t="shared" si="17"/>
        <v>0</v>
      </c>
      <c r="M66" s="353">
        <f t="shared" si="17"/>
        <v>0</v>
      </c>
      <c r="N66" s="353"/>
      <c r="O66" s="353"/>
      <c r="P66" s="353">
        <f t="shared" si="17"/>
        <v>0</v>
      </c>
      <c r="Q66" s="353">
        <f t="shared" si="17"/>
        <v>0</v>
      </c>
      <c r="R66" s="353">
        <f t="shared" si="17"/>
        <v>0</v>
      </c>
      <c r="S66" s="353">
        <f t="shared" si="17"/>
        <v>0</v>
      </c>
      <c r="T66" s="352">
        <f t="shared" si="14"/>
        <v>0</v>
      </c>
    </row>
    <row r="67" spans="1:20" s="44" customFormat="1" ht="13.5" hidden="1">
      <c r="A67" s="37"/>
      <c r="B67" s="34"/>
      <c r="C67" s="40" t="s">
        <v>306</v>
      </c>
      <c r="D67" s="40"/>
      <c r="E67" s="40"/>
      <c r="F67" s="40"/>
      <c r="G67" s="49"/>
      <c r="H67" s="349"/>
      <c r="I67" s="349">
        <f>H67-L67</f>
        <v>0</v>
      </c>
      <c r="J67" s="349"/>
      <c r="K67" s="349"/>
      <c r="L67" s="349"/>
      <c r="M67" s="349"/>
      <c r="N67" s="349"/>
      <c r="O67" s="349"/>
      <c r="P67" s="349">
        <f>M67-S67</f>
        <v>0</v>
      </c>
      <c r="Q67" s="349"/>
      <c r="R67" s="349"/>
      <c r="S67" s="349"/>
      <c r="T67" s="350">
        <f t="shared" si="14"/>
        <v>0</v>
      </c>
    </row>
    <row r="68" spans="1:20" s="44" customFormat="1" ht="13.5" hidden="1">
      <c r="A68" s="37"/>
      <c r="B68" s="34"/>
      <c r="C68" s="40"/>
      <c r="D68" s="40"/>
      <c r="E68" s="40"/>
      <c r="F68" s="40"/>
      <c r="G68" s="49"/>
      <c r="H68" s="349"/>
      <c r="I68" s="349">
        <f>H68-L68</f>
        <v>0</v>
      </c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50">
        <f t="shared" si="14"/>
        <v>0</v>
      </c>
    </row>
    <row r="69" spans="1:20" s="53" customFormat="1" ht="24" customHeight="1" hidden="1">
      <c r="A69" s="46"/>
      <c r="B69" s="32"/>
      <c r="C69" s="39" t="s">
        <v>317</v>
      </c>
      <c r="D69" s="39"/>
      <c r="E69" s="39" t="s">
        <v>640</v>
      </c>
      <c r="F69" s="39"/>
      <c r="G69" s="33" t="s">
        <v>318</v>
      </c>
      <c r="H69" s="353">
        <f>H71</f>
        <v>0</v>
      </c>
      <c r="I69" s="353">
        <f aca="true" t="shared" si="18" ref="I69:S69">I71</f>
        <v>0</v>
      </c>
      <c r="J69" s="353">
        <f t="shared" si="18"/>
        <v>0</v>
      </c>
      <c r="K69" s="353">
        <f t="shared" si="18"/>
        <v>0</v>
      </c>
      <c r="L69" s="353">
        <f t="shared" si="18"/>
        <v>0</v>
      </c>
      <c r="M69" s="353">
        <f t="shared" si="18"/>
        <v>0</v>
      </c>
      <c r="N69" s="353"/>
      <c r="O69" s="353"/>
      <c r="P69" s="353">
        <f t="shared" si="18"/>
        <v>0</v>
      </c>
      <c r="Q69" s="353">
        <f t="shared" si="18"/>
        <v>0</v>
      </c>
      <c r="R69" s="353">
        <f t="shared" si="18"/>
        <v>0</v>
      </c>
      <c r="S69" s="353">
        <f t="shared" si="18"/>
        <v>0</v>
      </c>
      <c r="T69" s="352">
        <f t="shared" si="14"/>
        <v>0</v>
      </c>
    </row>
    <row r="70" spans="1:20" s="53" customFormat="1" ht="13.5" hidden="1">
      <c r="A70" s="46"/>
      <c r="B70" s="32"/>
      <c r="C70" s="39"/>
      <c r="D70" s="39" t="s">
        <v>53</v>
      </c>
      <c r="E70" s="39" t="s">
        <v>54</v>
      </c>
      <c r="F70" s="39"/>
      <c r="G70" s="33" t="s">
        <v>55</v>
      </c>
      <c r="H70" s="353">
        <f>H71</f>
        <v>0</v>
      </c>
      <c r="I70" s="353">
        <f>H70-L70</f>
        <v>0</v>
      </c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2">
        <f t="shared" si="14"/>
        <v>0</v>
      </c>
    </row>
    <row r="71" spans="1:20" s="44" customFormat="1" ht="27" hidden="1">
      <c r="A71" s="37"/>
      <c r="B71" s="34"/>
      <c r="C71" s="40" t="s">
        <v>319</v>
      </c>
      <c r="D71" s="40" t="s">
        <v>56</v>
      </c>
      <c r="E71" s="40" t="s">
        <v>641</v>
      </c>
      <c r="F71" s="40" t="s">
        <v>344</v>
      </c>
      <c r="G71" s="49" t="s">
        <v>642</v>
      </c>
      <c r="H71" s="349"/>
      <c r="I71" s="349">
        <f>H71-L71</f>
        <v>0</v>
      </c>
      <c r="J71" s="349"/>
      <c r="K71" s="349"/>
      <c r="L71" s="349"/>
      <c r="M71" s="349"/>
      <c r="N71" s="349"/>
      <c r="O71" s="349"/>
      <c r="P71" s="349">
        <f>M71-S71</f>
        <v>0</v>
      </c>
      <c r="Q71" s="349"/>
      <c r="R71" s="349"/>
      <c r="S71" s="349"/>
      <c r="T71" s="350">
        <f t="shared" si="14"/>
        <v>0</v>
      </c>
    </row>
    <row r="72" spans="1:20" s="53" customFormat="1" ht="13.5" hidden="1">
      <c r="A72" s="46"/>
      <c r="B72" s="32"/>
      <c r="C72" s="39" t="s">
        <v>320</v>
      </c>
      <c r="D72" s="39" t="s">
        <v>320</v>
      </c>
      <c r="E72" s="39"/>
      <c r="F72" s="39"/>
      <c r="G72" s="33" t="s">
        <v>321</v>
      </c>
      <c r="H72" s="353">
        <f>H73</f>
        <v>0</v>
      </c>
      <c r="I72" s="353">
        <f aca="true" t="shared" si="19" ref="I72:S72">I73</f>
        <v>0</v>
      </c>
      <c r="J72" s="353">
        <f t="shared" si="19"/>
        <v>0</v>
      </c>
      <c r="K72" s="353">
        <f t="shared" si="19"/>
        <v>0</v>
      </c>
      <c r="L72" s="353">
        <f t="shared" si="19"/>
        <v>0</v>
      </c>
      <c r="M72" s="353">
        <f t="shared" si="19"/>
        <v>0</v>
      </c>
      <c r="N72" s="353"/>
      <c r="O72" s="353"/>
      <c r="P72" s="353">
        <f t="shared" si="19"/>
        <v>0</v>
      </c>
      <c r="Q72" s="353">
        <f t="shared" si="19"/>
        <v>0</v>
      </c>
      <c r="R72" s="353">
        <f t="shared" si="19"/>
        <v>0</v>
      </c>
      <c r="S72" s="353">
        <f t="shared" si="19"/>
        <v>0</v>
      </c>
      <c r="T72" s="352">
        <f t="shared" si="14"/>
        <v>0</v>
      </c>
    </row>
    <row r="73" spans="1:20" s="44" customFormat="1" ht="27" hidden="1">
      <c r="A73" s="37"/>
      <c r="B73" s="34"/>
      <c r="C73" s="40" t="s">
        <v>304</v>
      </c>
      <c r="D73" s="40" t="s">
        <v>304</v>
      </c>
      <c r="E73" s="40"/>
      <c r="F73" s="40" t="s">
        <v>291</v>
      </c>
      <c r="G73" s="49" t="s">
        <v>322</v>
      </c>
      <c r="H73" s="349"/>
      <c r="I73" s="349">
        <f>H73-L73</f>
        <v>0</v>
      </c>
      <c r="J73" s="349"/>
      <c r="K73" s="349"/>
      <c r="L73" s="349"/>
      <c r="M73" s="349"/>
      <c r="N73" s="349"/>
      <c r="O73" s="349"/>
      <c r="P73" s="349">
        <f>M73-S73</f>
        <v>0</v>
      </c>
      <c r="Q73" s="349"/>
      <c r="R73" s="349"/>
      <c r="S73" s="349"/>
      <c r="T73" s="350">
        <f t="shared" si="14"/>
        <v>0</v>
      </c>
    </row>
    <row r="74" spans="1:20" s="44" customFormat="1" ht="27" hidden="1">
      <c r="A74" s="37"/>
      <c r="B74" s="34"/>
      <c r="C74" s="40" t="s">
        <v>304</v>
      </c>
      <c r="D74" s="40" t="s">
        <v>644</v>
      </c>
      <c r="E74" s="40" t="s">
        <v>643</v>
      </c>
      <c r="F74" s="40" t="s">
        <v>291</v>
      </c>
      <c r="G74" s="49" t="s">
        <v>322</v>
      </c>
      <c r="H74" s="349"/>
      <c r="I74" s="349">
        <f>H74-L74</f>
        <v>0</v>
      </c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50">
        <f t="shared" si="14"/>
        <v>0</v>
      </c>
    </row>
    <row r="75" spans="1:20" s="44" customFormat="1" ht="27">
      <c r="A75" s="37"/>
      <c r="B75" s="34"/>
      <c r="C75" s="40"/>
      <c r="D75" s="39" t="s">
        <v>168</v>
      </c>
      <c r="E75" s="39" t="s">
        <v>88</v>
      </c>
      <c r="F75" s="39"/>
      <c r="G75" s="102" t="s">
        <v>169</v>
      </c>
      <c r="H75" s="349">
        <f>H76</f>
        <v>0</v>
      </c>
      <c r="I75" s="349"/>
      <c r="J75" s="349"/>
      <c r="K75" s="349"/>
      <c r="L75" s="349"/>
      <c r="M75" s="349">
        <f aca="true" t="shared" si="20" ref="M75:S75">M76</f>
        <v>90000</v>
      </c>
      <c r="N75" s="349">
        <f t="shared" si="20"/>
        <v>90000</v>
      </c>
      <c r="O75" s="349">
        <f t="shared" si="20"/>
        <v>90000</v>
      </c>
      <c r="P75" s="349">
        <f t="shared" si="20"/>
        <v>0</v>
      </c>
      <c r="Q75" s="349">
        <f t="shared" si="20"/>
        <v>0</v>
      </c>
      <c r="R75" s="349">
        <f t="shared" si="20"/>
        <v>0</v>
      </c>
      <c r="S75" s="349">
        <f t="shared" si="20"/>
        <v>0</v>
      </c>
      <c r="T75" s="352">
        <f t="shared" si="14"/>
        <v>90000</v>
      </c>
    </row>
    <row r="76" spans="1:20" s="44" customFormat="1" ht="27">
      <c r="A76" s="37"/>
      <c r="B76" s="34"/>
      <c r="C76" s="40"/>
      <c r="D76" s="40" t="s">
        <v>384</v>
      </c>
      <c r="E76" s="40" t="s">
        <v>80</v>
      </c>
      <c r="F76" s="40" t="s">
        <v>399</v>
      </c>
      <c r="G76" s="49" t="s">
        <v>81</v>
      </c>
      <c r="H76" s="349"/>
      <c r="I76" s="349"/>
      <c r="J76" s="349"/>
      <c r="K76" s="349"/>
      <c r="L76" s="349"/>
      <c r="M76" s="349">
        <v>90000</v>
      </c>
      <c r="N76" s="349">
        <v>90000</v>
      </c>
      <c r="O76" s="349">
        <v>90000</v>
      </c>
      <c r="P76" s="349"/>
      <c r="Q76" s="349"/>
      <c r="R76" s="349"/>
      <c r="S76" s="349"/>
      <c r="T76" s="352">
        <f t="shared" si="14"/>
        <v>90000</v>
      </c>
    </row>
    <row r="77" spans="1:20" s="53" customFormat="1" ht="33.75" customHeight="1" hidden="1">
      <c r="A77" s="46"/>
      <c r="B77" s="32"/>
      <c r="C77" s="39" t="s">
        <v>323</v>
      </c>
      <c r="D77" s="39"/>
      <c r="E77" s="39" t="s">
        <v>159</v>
      </c>
      <c r="F77" s="39"/>
      <c r="G77" s="33" t="s">
        <v>211</v>
      </c>
      <c r="H77" s="353">
        <f>H78</f>
        <v>0</v>
      </c>
      <c r="I77" s="353">
        <f aca="true" t="shared" si="21" ref="I77:S77">I78</f>
        <v>0</v>
      </c>
      <c r="J77" s="353">
        <f t="shared" si="21"/>
        <v>0</v>
      </c>
      <c r="K77" s="353">
        <f t="shared" si="21"/>
        <v>0</v>
      </c>
      <c r="L77" s="353">
        <f t="shared" si="21"/>
        <v>0</v>
      </c>
      <c r="M77" s="353">
        <f t="shared" si="21"/>
        <v>0</v>
      </c>
      <c r="N77" s="353">
        <f t="shared" si="21"/>
        <v>0</v>
      </c>
      <c r="O77" s="353"/>
      <c r="P77" s="353">
        <f t="shared" si="21"/>
        <v>0</v>
      </c>
      <c r="Q77" s="353">
        <f t="shared" si="21"/>
        <v>0</v>
      </c>
      <c r="R77" s="353">
        <f t="shared" si="21"/>
        <v>0</v>
      </c>
      <c r="S77" s="353">
        <f t="shared" si="21"/>
        <v>0</v>
      </c>
      <c r="T77" s="352">
        <f t="shared" si="14"/>
        <v>0</v>
      </c>
    </row>
    <row r="78" spans="1:20" s="44" customFormat="1" ht="31.5" customHeight="1" hidden="1">
      <c r="A78" s="37"/>
      <c r="B78" s="34"/>
      <c r="C78" s="40" t="s">
        <v>297</v>
      </c>
      <c r="D78" s="40" t="s">
        <v>57</v>
      </c>
      <c r="E78" s="40" t="s">
        <v>58</v>
      </c>
      <c r="F78" s="40" t="s">
        <v>298</v>
      </c>
      <c r="G78" s="49" t="s">
        <v>645</v>
      </c>
      <c r="H78" s="349"/>
      <c r="I78" s="349">
        <f>H78-L78</f>
        <v>0</v>
      </c>
      <c r="J78" s="349"/>
      <c r="K78" s="349"/>
      <c r="L78" s="349"/>
      <c r="M78" s="349"/>
      <c r="N78" s="349"/>
      <c r="O78" s="349"/>
      <c r="P78" s="349">
        <f>M78-S78</f>
        <v>0</v>
      </c>
      <c r="Q78" s="349"/>
      <c r="R78" s="349"/>
      <c r="S78" s="349"/>
      <c r="T78" s="350">
        <f t="shared" si="14"/>
        <v>0</v>
      </c>
    </row>
    <row r="79" spans="1:20" s="53" customFormat="1" ht="55.5" customHeight="1" hidden="1">
      <c r="A79" s="46"/>
      <c r="B79" s="32"/>
      <c r="C79" s="39" t="s">
        <v>324</v>
      </c>
      <c r="D79" s="39"/>
      <c r="E79" s="39" t="s">
        <v>160</v>
      </c>
      <c r="F79" s="39"/>
      <c r="G79" s="36" t="s">
        <v>162</v>
      </c>
      <c r="H79" s="353">
        <f>H80</f>
        <v>0</v>
      </c>
      <c r="I79" s="353">
        <f aca="true" t="shared" si="22" ref="I79:S79">I80</f>
        <v>0</v>
      </c>
      <c r="J79" s="353">
        <f t="shared" si="22"/>
        <v>0</v>
      </c>
      <c r="K79" s="353">
        <f t="shared" si="22"/>
        <v>0</v>
      </c>
      <c r="L79" s="353">
        <f t="shared" si="22"/>
        <v>0</v>
      </c>
      <c r="M79" s="353">
        <f t="shared" si="22"/>
        <v>0</v>
      </c>
      <c r="N79" s="353">
        <f t="shared" si="22"/>
        <v>0</v>
      </c>
      <c r="O79" s="353"/>
      <c r="P79" s="353">
        <f t="shared" si="22"/>
        <v>0</v>
      </c>
      <c r="Q79" s="353">
        <f t="shared" si="22"/>
        <v>0</v>
      </c>
      <c r="R79" s="353">
        <f t="shared" si="22"/>
        <v>0</v>
      </c>
      <c r="S79" s="353">
        <f t="shared" si="22"/>
        <v>0</v>
      </c>
      <c r="T79" s="352">
        <f t="shared" si="14"/>
        <v>0</v>
      </c>
    </row>
    <row r="80" spans="1:20" s="44" customFormat="1" ht="43.5" customHeight="1" hidden="1">
      <c r="A80" s="37"/>
      <c r="B80" s="34"/>
      <c r="C80" s="40" t="s">
        <v>307</v>
      </c>
      <c r="D80" s="40" t="s">
        <v>59</v>
      </c>
      <c r="E80" s="40" t="s">
        <v>60</v>
      </c>
      <c r="F80" s="40" t="s">
        <v>345</v>
      </c>
      <c r="G80" s="49" t="s">
        <v>161</v>
      </c>
      <c r="H80" s="349"/>
      <c r="I80" s="349">
        <f>H80-L80</f>
        <v>0</v>
      </c>
      <c r="J80" s="349"/>
      <c r="K80" s="349"/>
      <c r="L80" s="349"/>
      <c r="M80" s="349"/>
      <c r="N80" s="349"/>
      <c r="O80" s="349"/>
      <c r="P80" s="349">
        <f>M80-S80</f>
        <v>0</v>
      </c>
      <c r="Q80" s="349"/>
      <c r="R80" s="349"/>
      <c r="S80" s="349"/>
      <c r="T80" s="350">
        <f aca="true" t="shared" si="23" ref="T80:T103">H80+M80</f>
        <v>0</v>
      </c>
    </row>
    <row r="81" spans="1:20" s="53" customFormat="1" ht="24.75" customHeight="1" hidden="1">
      <c r="A81" s="46"/>
      <c r="B81" s="32"/>
      <c r="C81" s="39" t="s">
        <v>325</v>
      </c>
      <c r="D81" s="39"/>
      <c r="E81" s="39"/>
      <c r="F81" s="39"/>
      <c r="G81" s="33"/>
      <c r="H81" s="353">
        <f>H82</f>
        <v>0</v>
      </c>
      <c r="I81" s="349">
        <f>H81-L81</f>
        <v>0</v>
      </c>
      <c r="J81" s="353">
        <f aca="true" t="shared" si="24" ref="J81:S82">J82</f>
        <v>0</v>
      </c>
      <c r="K81" s="353">
        <f t="shared" si="24"/>
        <v>0</v>
      </c>
      <c r="L81" s="353">
        <f t="shared" si="24"/>
        <v>0</v>
      </c>
      <c r="M81" s="353">
        <f t="shared" si="24"/>
        <v>0</v>
      </c>
      <c r="N81" s="353"/>
      <c r="O81" s="353"/>
      <c r="P81" s="353">
        <f t="shared" si="24"/>
        <v>0</v>
      </c>
      <c r="Q81" s="353">
        <f t="shared" si="24"/>
        <v>0</v>
      </c>
      <c r="R81" s="353">
        <f t="shared" si="24"/>
        <v>0</v>
      </c>
      <c r="S81" s="353">
        <f t="shared" si="24"/>
        <v>0</v>
      </c>
      <c r="T81" s="352">
        <f t="shared" si="23"/>
        <v>0</v>
      </c>
    </row>
    <row r="82" spans="1:20" s="44" customFormat="1" ht="13.5" hidden="1">
      <c r="A82" s="37"/>
      <c r="B82" s="34"/>
      <c r="C82" s="40" t="s">
        <v>308</v>
      </c>
      <c r="D82" s="40"/>
      <c r="E82" s="40"/>
      <c r="F82" s="40"/>
      <c r="G82" s="49"/>
      <c r="H82" s="349"/>
      <c r="I82" s="349">
        <f>H82-L82</f>
        <v>0</v>
      </c>
      <c r="J82" s="349">
        <f t="shared" si="24"/>
        <v>0</v>
      </c>
      <c r="K82" s="349">
        <f t="shared" si="24"/>
        <v>0</v>
      </c>
      <c r="L82" s="349">
        <f t="shared" si="24"/>
        <v>0</v>
      </c>
      <c r="M82" s="349">
        <f t="shared" si="24"/>
        <v>0</v>
      </c>
      <c r="N82" s="349"/>
      <c r="O82" s="349"/>
      <c r="P82" s="349">
        <f t="shared" si="24"/>
        <v>0</v>
      </c>
      <c r="Q82" s="349">
        <f t="shared" si="24"/>
        <v>0</v>
      </c>
      <c r="R82" s="349">
        <f t="shared" si="24"/>
        <v>0</v>
      </c>
      <c r="S82" s="349">
        <f t="shared" si="24"/>
        <v>0</v>
      </c>
      <c r="T82" s="352">
        <f t="shared" si="23"/>
        <v>0</v>
      </c>
    </row>
    <row r="83" spans="1:20" s="44" customFormat="1" ht="81.75" customHeight="1" hidden="1">
      <c r="A83" s="37"/>
      <c r="B83" s="34"/>
      <c r="C83" s="40" t="s">
        <v>308</v>
      </c>
      <c r="D83" s="40" t="s">
        <v>439</v>
      </c>
      <c r="E83" s="40" t="s">
        <v>626</v>
      </c>
      <c r="F83" s="40" t="s">
        <v>338</v>
      </c>
      <c r="G83" s="49" t="s">
        <v>424</v>
      </c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52">
        <f t="shared" si="23"/>
        <v>0</v>
      </c>
    </row>
    <row r="84" spans="1:20" s="44" customFormat="1" ht="20.25" customHeight="1" hidden="1">
      <c r="A84" s="37"/>
      <c r="B84" s="34"/>
      <c r="C84" s="40"/>
      <c r="D84" s="40"/>
      <c r="E84" s="39" t="s">
        <v>429</v>
      </c>
      <c r="F84" s="39"/>
      <c r="G84" s="33" t="s">
        <v>430</v>
      </c>
      <c r="H84" s="353">
        <f>H85</f>
        <v>0</v>
      </c>
      <c r="I84" s="353">
        <f aca="true" t="shared" si="25" ref="I84:I90">H84-L84</f>
        <v>0</v>
      </c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50">
        <f t="shared" si="23"/>
        <v>0</v>
      </c>
    </row>
    <row r="85" spans="1:20" s="44" customFormat="1" ht="30" customHeight="1" hidden="1">
      <c r="A85" s="37"/>
      <c r="B85" s="34"/>
      <c r="C85" s="40"/>
      <c r="D85" s="40" t="s">
        <v>426</v>
      </c>
      <c r="E85" s="40" t="s">
        <v>427</v>
      </c>
      <c r="F85" s="40" t="s">
        <v>428</v>
      </c>
      <c r="G85" s="49" t="s">
        <v>431</v>
      </c>
      <c r="H85" s="349"/>
      <c r="I85" s="349">
        <f t="shared" si="25"/>
        <v>0</v>
      </c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>
        <f t="shared" si="23"/>
        <v>0</v>
      </c>
    </row>
    <row r="86" spans="1:20" s="53" customFormat="1" ht="48.75" customHeight="1" hidden="1">
      <c r="A86" s="46"/>
      <c r="B86" s="51">
        <v>1000000</v>
      </c>
      <c r="C86" s="51"/>
      <c r="D86" s="47" t="s">
        <v>61</v>
      </c>
      <c r="E86" s="51"/>
      <c r="F86" s="47"/>
      <c r="G86" s="52" t="s">
        <v>147</v>
      </c>
      <c r="H86" s="351" t="e">
        <f>H87</f>
        <v>#REF!</v>
      </c>
      <c r="I86" s="351" t="e">
        <f t="shared" si="25"/>
        <v>#REF!</v>
      </c>
      <c r="J86" s="351" t="e">
        <f>#REF!+J101</f>
        <v>#REF!</v>
      </c>
      <c r="K86" s="351" t="e">
        <f>#REF!+K101</f>
        <v>#REF!</v>
      </c>
      <c r="L86" s="351" t="e">
        <f>#REF!+L101</f>
        <v>#REF!</v>
      </c>
      <c r="M86" s="351" t="e">
        <f>#REF!+M101+M105</f>
        <v>#REF!</v>
      </c>
      <c r="N86" s="351" t="e">
        <f>#REF!+N101+N105</f>
        <v>#REF!</v>
      </c>
      <c r="O86" s="351" t="e">
        <f>#REF!+O101+O105</f>
        <v>#REF!</v>
      </c>
      <c r="P86" s="351" t="e">
        <f>#REF!+P101</f>
        <v>#REF!</v>
      </c>
      <c r="Q86" s="351" t="e">
        <f>#REF!+Q101</f>
        <v>#REF!</v>
      </c>
      <c r="R86" s="351" t="e">
        <f>#REF!+R101</f>
        <v>#REF!</v>
      </c>
      <c r="S86" s="351" t="e">
        <f>#REF!+S101+S105</f>
        <v>#REF!</v>
      </c>
      <c r="T86" s="351" t="e">
        <f t="shared" si="23"/>
        <v>#REF!</v>
      </c>
    </row>
    <row r="87" spans="1:20" s="53" customFormat="1" ht="48.75" customHeight="1" hidden="1">
      <c r="A87" s="46"/>
      <c r="B87" s="51"/>
      <c r="C87" s="51"/>
      <c r="D87" s="47" t="s">
        <v>63</v>
      </c>
      <c r="E87" s="51"/>
      <c r="F87" s="47"/>
      <c r="G87" s="103" t="s">
        <v>423</v>
      </c>
      <c r="H87" s="351" t="e">
        <f>#REF!+H97+H99</f>
        <v>#REF!</v>
      </c>
      <c r="I87" s="351" t="e">
        <f t="shared" si="25"/>
        <v>#REF!</v>
      </c>
      <c r="J87" s="351" t="e">
        <f>#REF!+J97+J99</f>
        <v>#REF!</v>
      </c>
      <c r="K87" s="351" t="e">
        <f>#REF!+K97+K99</f>
        <v>#REF!</v>
      </c>
      <c r="L87" s="351" t="e">
        <f>#REF!+L97+L99</f>
        <v>#REF!</v>
      </c>
      <c r="M87" s="351" t="e">
        <f>#REF!+M97+M99</f>
        <v>#REF!</v>
      </c>
      <c r="N87" s="351" t="e">
        <f>#REF!+N97+N99</f>
        <v>#REF!</v>
      </c>
      <c r="O87" s="351" t="e">
        <f>#REF!+O97+O99</f>
        <v>#REF!</v>
      </c>
      <c r="P87" s="351" t="e">
        <f>M87-S87</f>
        <v>#REF!</v>
      </c>
      <c r="Q87" s="351" t="e">
        <f>#REF!+Q97+Q99</f>
        <v>#REF!</v>
      </c>
      <c r="R87" s="351" t="e">
        <f>#REF!+R97+R99</f>
        <v>#REF!</v>
      </c>
      <c r="S87" s="351" t="e">
        <f>#REF!+S97+S99</f>
        <v>#REF!</v>
      </c>
      <c r="T87" s="351" t="e">
        <f t="shared" si="23"/>
        <v>#REF!</v>
      </c>
    </row>
    <row r="88" spans="1:20" s="85" customFormat="1" ht="19.5" customHeight="1" hidden="1">
      <c r="A88" s="82"/>
      <c r="B88" s="83"/>
      <c r="C88" s="84" t="s">
        <v>326</v>
      </c>
      <c r="D88" s="40" t="s">
        <v>62</v>
      </c>
      <c r="E88" s="84" t="s">
        <v>374</v>
      </c>
      <c r="F88" s="84" t="s">
        <v>346</v>
      </c>
      <c r="G88" s="49" t="s">
        <v>437</v>
      </c>
      <c r="H88" s="361"/>
      <c r="I88" s="362">
        <f t="shared" si="25"/>
        <v>0</v>
      </c>
      <c r="J88" s="361"/>
      <c r="K88" s="361"/>
      <c r="L88" s="356"/>
      <c r="M88" s="362"/>
      <c r="N88" s="362"/>
      <c r="O88" s="362"/>
      <c r="P88" s="349">
        <f>M88-S88</f>
        <v>0</v>
      </c>
      <c r="Q88" s="362"/>
      <c r="R88" s="362"/>
      <c r="S88" s="362"/>
      <c r="T88" s="363">
        <f t="shared" si="23"/>
        <v>0</v>
      </c>
    </row>
    <row r="89" spans="1:20" s="85" customFormat="1" ht="19.5" customHeight="1" hidden="1">
      <c r="A89" s="82"/>
      <c r="B89" s="83"/>
      <c r="C89" s="84"/>
      <c r="D89" s="40" t="s">
        <v>62</v>
      </c>
      <c r="E89" s="84" t="s">
        <v>374</v>
      </c>
      <c r="F89" s="84" t="s">
        <v>346</v>
      </c>
      <c r="G89" s="49" t="s">
        <v>290</v>
      </c>
      <c r="H89" s="361"/>
      <c r="I89" s="362">
        <f t="shared" si="25"/>
        <v>0</v>
      </c>
      <c r="J89" s="361"/>
      <c r="K89" s="361"/>
      <c r="L89" s="356"/>
      <c r="M89" s="362"/>
      <c r="N89" s="362"/>
      <c r="O89" s="362"/>
      <c r="P89" s="349"/>
      <c r="Q89" s="362"/>
      <c r="R89" s="362"/>
      <c r="S89" s="362"/>
      <c r="T89" s="363">
        <f t="shared" si="23"/>
        <v>0</v>
      </c>
    </row>
    <row r="90" spans="1:20" s="85" customFormat="1" ht="50.25" customHeight="1" hidden="1">
      <c r="A90" s="82"/>
      <c r="B90" s="83"/>
      <c r="C90" s="84"/>
      <c r="D90" s="40" t="s">
        <v>62</v>
      </c>
      <c r="E90" s="84" t="s">
        <v>374</v>
      </c>
      <c r="F90" s="84" t="s">
        <v>346</v>
      </c>
      <c r="G90" s="49" t="s">
        <v>387</v>
      </c>
      <c r="H90" s="361"/>
      <c r="I90" s="362">
        <f t="shared" si="25"/>
        <v>0</v>
      </c>
      <c r="J90" s="361"/>
      <c r="K90" s="361"/>
      <c r="L90" s="356"/>
      <c r="M90" s="362"/>
      <c r="N90" s="362"/>
      <c r="O90" s="362"/>
      <c r="P90" s="349"/>
      <c r="Q90" s="362"/>
      <c r="R90" s="362"/>
      <c r="S90" s="362"/>
      <c r="T90" s="363">
        <f t="shared" si="23"/>
        <v>0</v>
      </c>
    </row>
    <row r="91" spans="1:20" s="44" customFormat="1" ht="49.5" customHeight="1" hidden="1">
      <c r="A91" s="37"/>
      <c r="B91" s="32"/>
      <c r="C91" s="40" t="s">
        <v>329</v>
      </c>
      <c r="D91" s="40" t="s">
        <v>64</v>
      </c>
      <c r="E91" s="40" t="s">
        <v>342</v>
      </c>
      <c r="F91" s="40" t="s">
        <v>347</v>
      </c>
      <c r="G91" s="35" t="s">
        <v>648</v>
      </c>
      <c r="H91" s="349"/>
      <c r="I91" s="349">
        <f aca="true" t="shared" si="26" ref="I91:I100">H91-L91</f>
        <v>0</v>
      </c>
      <c r="J91" s="349"/>
      <c r="K91" s="349"/>
      <c r="L91" s="353"/>
      <c r="M91" s="349"/>
      <c r="N91" s="349"/>
      <c r="O91" s="349"/>
      <c r="P91" s="349">
        <f>M91-S91</f>
        <v>0</v>
      </c>
      <c r="Q91" s="349"/>
      <c r="R91" s="349"/>
      <c r="S91" s="349"/>
      <c r="T91" s="352">
        <f t="shared" si="23"/>
        <v>0</v>
      </c>
    </row>
    <row r="92" spans="1:20" s="44" customFormat="1" ht="27" hidden="1">
      <c r="A92" s="37"/>
      <c r="B92" s="32"/>
      <c r="C92" s="40" t="s">
        <v>445</v>
      </c>
      <c r="D92" s="40" t="s">
        <v>650</v>
      </c>
      <c r="E92" s="40" t="s">
        <v>649</v>
      </c>
      <c r="F92" s="40" t="s">
        <v>446</v>
      </c>
      <c r="G92" s="35" t="s">
        <v>651</v>
      </c>
      <c r="H92" s="349"/>
      <c r="I92" s="349"/>
      <c r="J92" s="349"/>
      <c r="K92" s="349"/>
      <c r="L92" s="353"/>
      <c r="M92" s="349"/>
      <c r="N92" s="349"/>
      <c r="O92" s="349"/>
      <c r="P92" s="349"/>
      <c r="Q92" s="349"/>
      <c r="R92" s="349"/>
      <c r="S92" s="349"/>
      <c r="T92" s="352">
        <f t="shared" si="23"/>
        <v>0</v>
      </c>
    </row>
    <row r="93" spans="1:20" s="44" customFormat="1" ht="27" hidden="1">
      <c r="A93" s="37"/>
      <c r="B93" s="32"/>
      <c r="C93" s="40" t="s">
        <v>330</v>
      </c>
      <c r="D93" s="40" t="s">
        <v>65</v>
      </c>
      <c r="E93" s="40" t="s">
        <v>66</v>
      </c>
      <c r="F93" s="40" t="s">
        <v>348</v>
      </c>
      <c r="G93" s="35" t="s">
        <v>67</v>
      </c>
      <c r="H93" s="349"/>
      <c r="I93" s="349">
        <f t="shared" si="26"/>
        <v>0</v>
      </c>
      <c r="J93" s="349"/>
      <c r="K93" s="349"/>
      <c r="L93" s="353"/>
      <c r="M93" s="355"/>
      <c r="N93" s="355"/>
      <c r="O93" s="355"/>
      <c r="P93" s="355">
        <f>M93-S93</f>
        <v>0</v>
      </c>
      <c r="Q93" s="353"/>
      <c r="R93" s="353"/>
      <c r="S93" s="353"/>
      <c r="T93" s="352">
        <f t="shared" si="23"/>
        <v>0</v>
      </c>
    </row>
    <row r="94" spans="1:20" s="44" customFormat="1" ht="13.5" hidden="1">
      <c r="A94" s="37"/>
      <c r="B94" s="32"/>
      <c r="C94" s="40" t="s">
        <v>331</v>
      </c>
      <c r="D94" s="40" t="s">
        <v>68</v>
      </c>
      <c r="E94" s="40" t="s">
        <v>649</v>
      </c>
      <c r="F94" s="40" t="s">
        <v>348</v>
      </c>
      <c r="G94" s="35" t="s">
        <v>69</v>
      </c>
      <c r="H94" s="349"/>
      <c r="I94" s="349">
        <f t="shared" si="26"/>
        <v>0</v>
      </c>
      <c r="J94" s="349"/>
      <c r="K94" s="349"/>
      <c r="L94" s="349">
        <f>L95</f>
        <v>0</v>
      </c>
      <c r="M94" s="349">
        <f>M95</f>
        <v>0</v>
      </c>
      <c r="N94" s="349">
        <f>N95</f>
        <v>0</v>
      </c>
      <c r="O94" s="349"/>
      <c r="P94" s="353">
        <f>M94-S94</f>
        <v>0</v>
      </c>
      <c r="Q94" s="349">
        <f>Q95</f>
        <v>0</v>
      </c>
      <c r="R94" s="349">
        <f>R95</f>
        <v>0</v>
      </c>
      <c r="S94" s="349">
        <f>S95</f>
        <v>0</v>
      </c>
      <c r="T94" s="352">
        <f t="shared" si="23"/>
        <v>0</v>
      </c>
    </row>
    <row r="95" spans="1:20" s="44" customFormat="1" ht="27" hidden="1">
      <c r="A95" s="37"/>
      <c r="B95" s="32"/>
      <c r="C95" s="40"/>
      <c r="D95" s="40" t="s">
        <v>163</v>
      </c>
      <c r="E95" s="40" t="s">
        <v>164</v>
      </c>
      <c r="F95" s="40" t="s">
        <v>348</v>
      </c>
      <c r="G95" s="35" t="s">
        <v>166</v>
      </c>
      <c r="H95" s="349"/>
      <c r="I95" s="349">
        <f t="shared" si="26"/>
        <v>0</v>
      </c>
      <c r="J95" s="349"/>
      <c r="K95" s="349"/>
      <c r="L95" s="353"/>
      <c r="M95" s="353"/>
      <c r="N95" s="353"/>
      <c r="O95" s="353"/>
      <c r="P95" s="353">
        <f>M95-S95</f>
        <v>0</v>
      </c>
      <c r="Q95" s="353"/>
      <c r="R95" s="353"/>
      <c r="S95" s="353"/>
      <c r="T95" s="352">
        <f t="shared" si="23"/>
        <v>0</v>
      </c>
    </row>
    <row r="96" spans="1:20" s="44" customFormat="1" ht="27" hidden="1">
      <c r="A96" s="37"/>
      <c r="B96" s="32"/>
      <c r="C96" s="40"/>
      <c r="D96" s="40" t="s">
        <v>294</v>
      </c>
      <c r="E96" s="40" t="s">
        <v>295</v>
      </c>
      <c r="F96" s="40" t="s">
        <v>348</v>
      </c>
      <c r="G96" s="35" t="s">
        <v>296</v>
      </c>
      <c r="H96" s="349"/>
      <c r="I96" s="349">
        <f t="shared" si="26"/>
        <v>0</v>
      </c>
      <c r="J96" s="349"/>
      <c r="K96" s="349"/>
      <c r="L96" s="353"/>
      <c r="M96" s="353"/>
      <c r="N96" s="353"/>
      <c r="O96" s="353"/>
      <c r="P96" s="353"/>
      <c r="Q96" s="353"/>
      <c r="R96" s="353"/>
      <c r="S96" s="353"/>
      <c r="T96" s="352">
        <f t="shared" si="23"/>
        <v>0</v>
      </c>
    </row>
    <row r="97" spans="1:20" s="44" customFormat="1" ht="86.25" customHeight="1" hidden="1">
      <c r="A97" s="37"/>
      <c r="B97" s="32"/>
      <c r="C97" s="40" t="s">
        <v>332</v>
      </c>
      <c r="D97" s="40" t="s">
        <v>70</v>
      </c>
      <c r="E97" s="40" t="s">
        <v>71</v>
      </c>
      <c r="F97" s="40" t="s">
        <v>343</v>
      </c>
      <c r="G97" s="49" t="s">
        <v>72</v>
      </c>
      <c r="H97" s="349"/>
      <c r="I97" s="349">
        <f t="shared" si="26"/>
        <v>0</v>
      </c>
      <c r="J97" s="349"/>
      <c r="K97" s="349"/>
      <c r="L97" s="353"/>
      <c r="M97" s="353"/>
      <c r="N97" s="353"/>
      <c r="O97" s="353"/>
      <c r="P97" s="353">
        <f>M97-S97</f>
        <v>0</v>
      </c>
      <c r="Q97" s="353"/>
      <c r="R97" s="353"/>
      <c r="S97" s="353"/>
      <c r="T97" s="352">
        <f t="shared" si="23"/>
        <v>0</v>
      </c>
    </row>
    <row r="98" spans="1:20" s="44" customFormat="1" ht="13.5" hidden="1">
      <c r="A98" s="37"/>
      <c r="B98" s="32"/>
      <c r="C98" s="40" t="s">
        <v>333</v>
      </c>
      <c r="D98" s="40" t="s">
        <v>333</v>
      </c>
      <c r="E98" s="40"/>
      <c r="F98" s="40" t="s">
        <v>348</v>
      </c>
      <c r="G98" s="35" t="s">
        <v>334</v>
      </c>
      <c r="H98" s="349"/>
      <c r="I98" s="349">
        <f t="shared" si="26"/>
        <v>0</v>
      </c>
      <c r="J98" s="349"/>
      <c r="K98" s="349"/>
      <c r="L98" s="353"/>
      <c r="M98" s="353"/>
      <c r="N98" s="353"/>
      <c r="O98" s="353"/>
      <c r="P98" s="353">
        <f>M98-S98</f>
        <v>0</v>
      </c>
      <c r="Q98" s="353"/>
      <c r="R98" s="353"/>
      <c r="S98" s="353"/>
      <c r="T98" s="352">
        <f t="shared" si="23"/>
        <v>0</v>
      </c>
    </row>
    <row r="99" spans="1:20" s="44" customFormat="1" ht="211.5" customHeight="1" hidden="1">
      <c r="A99" s="37"/>
      <c r="B99" s="32"/>
      <c r="C99" s="40" t="s">
        <v>335</v>
      </c>
      <c r="D99" s="40" t="s">
        <v>167</v>
      </c>
      <c r="E99" s="40" t="s">
        <v>14</v>
      </c>
      <c r="F99" s="40" t="s">
        <v>343</v>
      </c>
      <c r="G99" s="99" t="s">
        <v>171</v>
      </c>
      <c r="H99" s="349"/>
      <c r="I99" s="349">
        <f t="shared" si="26"/>
        <v>0</v>
      </c>
      <c r="J99" s="349"/>
      <c r="K99" s="349"/>
      <c r="L99" s="353"/>
      <c r="M99" s="353"/>
      <c r="N99" s="353"/>
      <c r="O99" s="353"/>
      <c r="P99" s="353">
        <f>M99-S99</f>
        <v>0</v>
      </c>
      <c r="Q99" s="353"/>
      <c r="R99" s="353"/>
      <c r="S99" s="353"/>
      <c r="T99" s="352">
        <f t="shared" si="23"/>
        <v>0</v>
      </c>
    </row>
    <row r="100" spans="2:20" ht="13.5" hidden="1">
      <c r="B100" s="32"/>
      <c r="C100" s="32"/>
      <c r="D100" s="40" t="s">
        <v>327</v>
      </c>
      <c r="E100" s="40"/>
      <c r="F100" s="40"/>
      <c r="G100" s="49"/>
      <c r="H100" s="349"/>
      <c r="I100" s="353">
        <f t="shared" si="26"/>
        <v>0</v>
      </c>
      <c r="J100" s="349"/>
      <c r="K100" s="349"/>
      <c r="L100" s="349"/>
      <c r="M100" s="349"/>
      <c r="N100" s="349"/>
      <c r="O100" s="349"/>
      <c r="P100" s="353">
        <f>M100-S100</f>
        <v>0</v>
      </c>
      <c r="Q100" s="349"/>
      <c r="R100" s="349"/>
      <c r="S100" s="349"/>
      <c r="T100" s="352">
        <f t="shared" si="23"/>
        <v>0</v>
      </c>
    </row>
    <row r="101" spans="1:20" s="53" customFormat="1" ht="25.5" customHeight="1" hidden="1">
      <c r="A101" s="46"/>
      <c r="B101" s="32"/>
      <c r="C101" s="32"/>
      <c r="D101" s="39"/>
      <c r="E101" s="39"/>
      <c r="F101" s="39"/>
      <c r="G101" s="33"/>
      <c r="H101" s="353"/>
      <c r="I101" s="353">
        <f aca="true" t="shared" si="27" ref="I101:S101">I102+I103</f>
        <v>0</v>
      </c>
      <c r="J101" s="353">
        <f t="shared" si="27"/>
        <v>0</v>
      </c>
      <c r="K101" s="353">
        <f t="shared" si="27"/>
        <v>0</v>
      </c>
      <c r="L101" s="353">
        <f t="shared" si="27"/>
        <v>0</v>
      </c>
      <c r="M101" s="353">
        <f t="shared" si="27"/>
        <v>0</v>
      </c>
      <c r="N101" s="353"/>
      <c r="O101" s="353"/>
      <c r="P101" s="353">
        <f t="shared" si="27"/>
        <v>0</v>
      </c>
      <c r="Q101" s="353">
        <f t="shared" si="27"/>
        <v>0</v>
      </c>
      <c r="R101" s="353">
        <f t="shared" si="27"/>
        <v>0</v>
      </c>
      <c r="S101" s="353">
        <f t="shared" si="27"/>
        <v>0</v>
      </c>
      <c r="T101" s="352">
        <f t="shared" si="23"/>
        <v>0</v>
      </c>
    </row>
    <row r="102" spans="2:20" ht="15" customHeight="1" hidden="1">
      <c r="B102" s="32"/>
      <c r="C102" s="32"/>
      <c r="D102" s="40"/>
      <c r="E102" s="40"/>
      <c r="F102" s="40"/>
      <c r="G102" s="49"/>
      <c r="H102" s="349"/>
      <c r="I102" s="349">
        <f>H102-L102</f>
        <v>0</v>
      </c>
      <c r="J102" s="349"/>
      <c r="K102" s="349"/>
      <c r="L102" s="349"/>
      <c r="M102" s="349">
        <f>-S102</f>
        <v>0</v>
      </c>
      <c r="N102" s="349"/>
      <c r="O102" s="349"/>
      <c r="P102" s="349">
        <f>M102-S102</f>
        <v>0</v>
      </c>
      <c r="Q102" s="349"/>
      <c r="R102" s="349"/>
      <c r="S102" s="349"/>
      <c r="T102" s="352">
        <f t="shared" si="23"/>
        <v>0</v>
      </c>
    </row>
    <row r="103" spans="2:20" ht="21.75" customHeight="1" hidden="1">
      <c r="B103" s="32"/>
      <c r="C103" s="32"/>
      <c r="D103" s="40"/>
      <c r="E103" s="40"/>
      <c r="F103" s="40"/>
      <c r="G103" s="49"/>
      <c r="H103" s="349"/>
      <c r="I103" s="349">
        <f>H103-L103</f>
        <v>0</v>
      </c>
      <c r="J103" s="349"/>
      <c r="K103" s="349"/>
      <c r="L103" s="349"/>
      <c r="M103" s="349"/>
      <c r="N103" s="349"/>
      <c r="O103" s="349"/>
      <c r="P103" s="349">
        <f>M103-S103</f>
        <v>0</v>
      </c>
      <c r="Q103" s="349"/>
      <c r="R103" s="349"/>
      <c r="S103" s="349"/>
      <c r="T103" s="352">
        <f t="shared" si="23"/>
        <v>0</v>
      </c>
    </row>
    <row r="104" spans="2:20" ht="37.5" customHeight="1" hidden="1">
      <c r="B104" s="32"/>
      <c r="C104" s="40" t="s">
        <v>336</v>
      </c>
      <c r="D104" s="40"/>
      <c r="E104" s="40"/>
      <c r="F104" s="40"/>
      <c r="G104" s="49"/>
      <c r="H104" s="364"/>
      <c r="I104" s="349">
        <f>H104-L104</f>
        <v>0</v>
      </c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52" t="e">
        <f>G97+M104</f>
        <v>#VALUE!</v>
      </c>
    </row>
    <row r="105" spans="2:20" ht="13.5" customHeight="1" hidden="1">
      <c r="B105" s="32"/>
      <c r="C105" s="40" t="s">
        <v>292</v>
      </c>
      <c r="D105" s="40" t="s">
        <v>216</v>
      </c>
      <c r="E105" s="40" t="s">
        <v>215</v>
      </c>
      <c r="F105" s="40" t="s">
        <v>293</v>
      </c>
      <c r="G105" s="49" t="s">
        <v>217</v>
      </c>
      <c r="H105" s="349"/>
      <c r="I105" s="349"/>
      <c r="J105" s="349"/>
      <c r="K105" s="349"/>
      <c r="L105" s="349"/>
      <c r="M105" s="349"/>
      <c r="N105" s="349"/>
      <c r="O105" s="349"/>
      <c r="P105" s="349">
        <f>M105-S105</f>
        <v>0</v>
      </c>
      <c r="Q105" s="349"/>
      <c r="R105" s="349"/>
      <c r="S105" s="349"/>
      <c r="T105" s="352">
        <f aca="true" t="shared" si="28" ref="T105:T123">H105+M105</f>
        <v>0</v>
      </c>
    </row>
    <row r="106" spans="1:20" s="53" customFormat="1" ht="41.25" hidden="1">
      <c r="A106" s="46"/>
      <c r="B106" s="51">
        <v>1500000</v>
      </c>
      <c r="C106" s="51"/>
      <c r="D106" s="47" t="s">
        <v>92</v>
      </c>
      <c r="E106" s="51"/>
      <c r="F106" s="47"/>
      <c r="G106" s="48" t="s">
        <v>141</v>
      </c>
      <c r="H106" s="365">
        <f>H107</f>
        <v>0</v>
      </c>
      <c r="I106" s="351" t="e">
        <f>H106-L106</f>
        <v>#REF!</v>
      </c>
      <c r="J106" s="365" t="e">
        <f aca="true" t="shared" si="29" ref="J106:S106">J113</f>
        <v>#REF!</v>
      </c>
      <c r="K106" s="365" t="e">
        <f t="shared" si="29"/>
        <v>#REF!</v>
      </c>
      <c r="L106" s="365" t="e">
        <f t="shared" si="29"/>
        <v>#REF!</v>
      </c>
      <c r="M106" s="365" t="e">
        <f t="shared" si="29"/>
        <v>#REF!</v>
      </c>
      <c r="N106" s="365" t="e">
        <f t="shared" si="29"/>
        <v>#REF!</v>
      </c>
      <c r="O106" s="365"/>
      <c r="P106" s="365" t="e">
        <f t="shared" si="29"/>
        <v>#REF!</v>
      </c>
      <c r="Q106" s="365" t="e">
        <f t="shared" si="29"/>
        <v>#REF!</v>
      </c>
      <c r="R106" s="365" t="e">
        <f t="shared" si="29"/>
        <v>#REF!</v>
      </c>
      <c r="S106" s="365" t="e">
        <f t="shared" si="29"/>
        <v>#REF!</v>
      </c>
      <c r="T106" s="351" t="e">
        <f t="shared" si="28"/>
        <v>#REF!</v>
      </c>
    </row>
    <row r="107" spans="1:20" s="53" customFormat="1" ht="54" customHeight="1" hidden="1">
      <c r="A107" s="46"/>
      <c r="B107" s="51"/>
      <c r="C107" s="51"/>
      <c r="D107" s="47" t="s">
        <v>93</v>
      </c>
      <c r="E107" s="51"/>
      <c r="F107" s="47"/>
      <c r="G107" s="48" t="s">
        <v>142</v>
      </c>
      <c r="H107" s="365"/>
      <c r="I107" s="351" t="e">
        <f>H107-L107</f>
        <v>#REF!</v>
      </c>
      <c r="J107" s="365" t="e">
        <f>J106</f>
        <v>#REF!</v>
      </c>
      <c r="K107" s="365" t="e">
        <f>K106</f>
        <v>#REF!</v>
      </c>
      <c r="L107" s="365" t="e">
        <f>L106</f>
        <v>#REF!</v>
      </c>
      <c r="M107" s="365" t="e">
        <f>M106</f>
        <v>#REF!</v>
      </c>
      <c r="N107" s="365" t="e">
        <f>N106</f>
        <v>#REF!</v>
      </c>
      <c r="O107" s="365"/>
      <c r="P107" s="351" t="e">
        <f>M107-S107</f>
        <v>#REF!</v>
      </c>
      <c r="Q107" s="365" t="e">
        <f>Q106</f>
        <v>#REF!</v>
      </c>
      <c r="R107" s="365" t="e">
        <f>R106</f>
        <v>#REF!</v>
      </c>
      <c r="S107" s="365" t="e">
        <f>S106</f>
        <v>#REF!</v>
      </c>
      <c r="T107" s="351" t="e">
        <f t="shared" si="28"/>
        <v>#REF!</v>
      </c>
    </row>
    <row r="108" spans="1:20" s="63" customFormat="1" ht="13.5" hidden="1">
      <c r="A108" s="62"/>
      <c r="B108" s="61"/>
      <c r="C108" s="61"/>
      <c r="D108" s="39"/>
      <c r="E108" s="39"/>
      <c r="F108" s="57"/>
      <c r="G108" s="58"/>
      <c r="H108" s="366">
        <f>H109</f>
        <v>0</v>
      </c>
      <c r="I108" s="366">
        <f aca="true" t="shared" si="30" ref="I108:S108">I109</f>
        <v>0</v>
      </c>
      <c r="J108" s="366">
        <f t="shared" si="30"/>
        <v>0</v>
      </c>
      <c r="K108" s="366">
        <f t="shared" si="30"/>
        <v>0</v>
      </c>
      <c r="L108" s="366">
        <f t="shared" si="30"/>
        <v>0</v>
      </c>
      <c r="M108" s="366">
        <f t="shared" si="30"/>
        <v>0</v>
      </c>
      <c r="N108" s="366"/>
      <c r="O108" s="366"/>
      <c r="P108" s="366">
        <f t="shared" si="30"/>
        <v>0</v>
      </c>
      <c r="Q108" s="366">
        <f t="shared" si="30"/>
        <v>0</v>
      </c>
      <c r="R108" s="366">
        <f t="shared" si="30"/>
        <v>0</v>
      </c>
      <c r="S108" s="366">
        <f t="shared" si="30"/>
        <v>0</v>
      </c>
      <c r="T108" s="352">
        <f t="shared" si="28"/>
        <v>0</v>
      </c>
    </row>
    <row r="109" spans="1:20" s="44" customFormat="1" ht="13.5" hidden="1">
      <c r="A109" s="37"/>
      <c r="B109" s="34"/>
      <c r="C109" s="34">
        <v>70303</v>
      </c>
      <c r="D109" s="40"/>
      <c r="E109" s="40"/>
      <c r="F109" s="40"/>
      <c r="G109" s="49"/>
      <c r="H109" s="349"/>
      <c r="I109" s="349">
        <f aca="true" t="shared" si="31" ref="I109:I121">H109-L109</f>
        <v>0</v>
      </c>
      <c r="J109" s="349"/>
      <c r="K109" s="349"/>
      <c r="L109" s="349"/>
      <c r="M109" s="349"/>
      <c r="N109" s="349"/>
      <c r="O109" s="349"/>
      <c r="P109" s="349">
        <f>M109-S109</f>
        <v>0</v>
      </c>
      <c r="Q109" s="349"/>
      <c r="R109" s="349"/>
      <c r="S109" s="349"/>
      <c r="T109" s="350">
        <f t="shared" si="28"/>
        <v>0</v>
      </c>
    </row>
    <row r="110" spans="1:20" s="44" customFormat="1" ht="24" customHeight="1" hidden="1">
      <c r="A110" s="37"/>
      <c r="B110" s="34"/>
      <c r="C110" s="34"/>
      <c r="D110" s="39"/>
      <c r="E110" s="39" t="s">
        <v>630</v>
      </c>
      <c r="F110" s="39"/>
      <c r="G110" s="33" t="s">
        <v>313</v>
      </c>
      <c r="H110" s="349">
        <f>H111</f>
        <v>0</v>
      </c>
      <c r="I110" s="353">
        <f t="shared" si="31"/>
        <v>0</v>
      </c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52">
        <f t="shared" si="28"/>
        <v>0</v>
      </c>
    </row>
    <row r="111" spans="1:20" s="44" customFormat="1" ht="47.25" customHeight="1" hidden="1">
      <c r="A111" s="37"/>
      <c r="B111" s="34"/>
      <c r="C111" s="34"/>
      <c r="D111" s="40" t="s">
        <v>23</v>
      </c>
      <c r="E111" s="40" t="s">
        <v>24</v>
      </c>
      <c r="F111" s="40" t="s">
        <v>341</v>
      </c>
      <c r="G111" s="49" t="s">
        <v>435</v>
      </c>
      <c r="H111" s="349"/>
      <c r="I111" s="353">
        <f t="shared" si="31"/>
        <v>0</v>
      </c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2">
        <f t="shared" si="28"/>
        <v>0</v>
      </c>
    </row>
    <row r="112" spans="1:20" s="44" customFormat="1" ht="26.25" customHeight="1" hidden="1">
      <c r="A112" s="37"/>
      <c r="B112" s="34"/>
      <c r="C112" s="34"/>
      <c r="D112" s="40" t="s">
        <v>23</v>
      </c>
      <c r="E112" s="40" t="s">
        <v>24</v>
      </c>
      <c r="F112" s="40" t="s">
        <v>341</v>
      </c>
      <c r="G112" s="49" t="s">
        <v>443</v>
      </c>
      <c r="H112" s="349"/>
      <c r="I112" s="353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52">
        <f t="shared" si="28"/>
        <v>0</v>
      </c>
    </row>
    <row r="113" spans="1:20" s="53" customFormat="1" ht="27" hidden="1">
      <c r="A113" s="46"/>
      <c r="B113" s="32"/>
      <c r="C113" s="32">
        <v>90000</v>
      </c>
      <c r="D113" s="39"/>
      <c r="E113" s="39" t="s">
        <v>633</v>
      </c>
      <c r="F113" s="39"/>
      <c r="G113" s="33" t="s">
        <v>314</v>
      </c>
      <c r="H113" s="353">
        <f>H114+H121+H130+H134+H146+H155+H156+H157+H158+H159+H147</f>
        <v>0</v>
      </c>
      <c r="I113" s="353" t="e">
        <f t="shared" si="31"/>
        <v>#REF!</v>
      </c>
      <c r="J113" s="353" t="e">
        <f>J115+J122+J123+J124+J125+J126+J127+J128+J129+J130+#REF!+#REF!+J134+J135+J136+J137+J139+J140+J141+J142+J144+J145+J146+J147+J156+J157+J158+J159+J160+J155</f>
        <v>#REF!</v>
      </c>
      <c r="K113" s="353" t="e">
        <f>K115+K122+K123+K124+K125+K126+K127+K128+K129+K130+#REF!+#REF!+K134+K135+K136+K137+K139+K140+K141+K142+K144+K145+K146+K147+K156+K157+K158+K159+K160+K155</f>
        <v>#REF!</v>
      </c>
      <c r="L113" s="353" t="e">
        <f>L115+L122+L123+L124+L125+L126+L127+L128+L129+L130+#REF!+#REF!+L134+L135+L136+L137+L139+L140+L141+L142+L144+L145+L146+L147+L156+L157+L158+L159+L160+L155</f>
        <v>#REF!</v>
      </c>
      <c r="M113" s="353" t="e">
        <f>M115+M122+M123+M124+M125+M126+M127+M128+M129+M130+#REF!+#REF!+M134+M135+M136+M137+M139+M140+M141+M142+M144+M145+M146+M147+M156+M157+M158+M159+M160+M155</f>
        <v>#REF!</v>
      </c>
      <c r="N113" s="353" t="e">
        <f>N115+N122+N123+N124+N125+N126+N127+N128+N129+N130+#REF!+#REF!+N134+N135+N136+N137+N139+N140+N141+N142+N144+N145+N146+N147+N156+N157+N158+N159+N160+N155</f>
        <v>#REF!</v>
      </c>
      <c r="O113" s="353"/>
      <c r="P113" s="353" t="e">
        <f>P115+P122+P123+P124+P125+P126+P127+P128+P129+P130+#REF!+#REF!+P134+P135+P136+P137+P139+P140+P141+P142+P144+P145+P146+P147+P156+P157+P158+P159+P160+P155</f>
        <v>#REF!</v>
      </c>
      <c r="Q113" s="353" t="e">
        <f>Q115+Q122+Q123+Q124+Q125+Q126+Q127+Q128+Q129+Q130+#REF!+#REF!+Q134+Q135+Q136+Q137+Q139+Q140+Q141+Q142+Q144+Q145+Q146+Q147+Q156+Q157+Q158+Q159+Q160+Q155</f>
        <v>#REF!</v>
      </c>
      <c r="R113" s="353" t="e">
        <f>R115+R122+R123+R124+R125+R126+R127+R128+R129+R130+#REF!+#REF!+R134+R135+R136+R137+R139+R140+R141+R142+R144+R145+R146+R147+R156+R157+R158+R159+R160+R155</f>
        <v>#REF!</v>
      </c>
      <c r="S113" s="353" t="e">
        <f>S115+S122+S123+S124+S125+S126+S127+S128+S129+S130+#REF!+#REF!+S134+S135+S136+S137+S139+S140+S141+S142+S144+S145+S146+S147+S156+S157+S158+S159+S160+S155</f>
        <v>#REF!</v>
      </c>
      <c r="T113" s="352" t="e">
        <f t="shared" si="28"/>
        <v>#REF!</v>
      </c>
    </row>
    <row r="114" spans="1:20" s="53" customFormat="1" ht="82.5" hidden="1">
      <c r="A114" s="46"/>
      <c r="B114" s="32"/>
      <c r="C114" s="32"/>
      <c r="D114" s="39" t="s">
        <v>94</v>
      </c>
      <c r="E114" s="39" t="s">
        <v>251</v>
      </c>
      <c r="F114" s="39"/>
      <c r="G114" s="33" t="s">
        <v>98</v>
      </c>
      <c r="H114" s="353">
        <f>H115+H120</f>
        <v>0</v>
      </c>
      <c r="I114" s="353">
        <f t="shared" si="31"/>
        <v>0</v>
      </c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2">
        <f t="shared" si="28"/>
        <v>0</v>
      </c>
    </row>
    <row r="115" spans="1:20" s="44" customFormat="1" ht="60.75" customHeight="1" hidden="1">
      <c r="A115" s="37"/>
      <c r="B115" s="34"/>
      <c r="C115" s="40" t="s">
        <v>349</v>
      </c>
      <c r="D115" s="40" t="s">
        <v>95</v>
      </c>
      <c r="E115" s="40" t="s">
        <v>221</v>
      </c>
      <c r="F115" s="40" t="s">
        <v>350</v>
      </c>
      <c r="G115" s="49" t="s">
        <v>97</v>
      </c>
      <c r="H115" s="349"/>
      <c r="I115" s="349">
        <f t="shared" si="31"/>
        <v>0</v>
      </c>
      <c r="J115" s="349"/>
      <c r="K115" s="349"/>
      <c r="L115" s="349"/>
      <c r="M115" s="349"/>
      <c r="N115" s="349"/>
      <c r="O115" s="349"/>
      <c r="P115" s="349">
        <f aca="true" t="shared" si="32" ref="P115:P120">M115-S115</f>
        <v>0</v>
      </c>
      <c r="Q115" s="349"/>
      <c r="R115" s="349"/>
      <c r="S115" s="349"/>
      <c r="T115" s="350">
        <f t="shared" si="28"/>
        <v>0</v>
      </c>
    </row>
    <row r="116" spans="1:20" s="44" customFormat="1" ht="36.75" customHeight="1" hidden="1">
      <c r="A116" s="37"/>
      <c r="B116" s="34"/>
      <c r="C116" s="40" t="s">
        <v>354</v>
      </c>
      <c r="D116" s="40"/>
      <c r="E116" s="40"/>
      <c r="F116" s="40"/>
      <c r="G116" s="56"/>
      <c r="H116" s="349"/>
      <c r="I116" s="349">
        <f t="shared" si="31"/>
        <v>0</v>
      </c>
      <c r="J116" s="349"/>
      <c r="K116" s="349"/>
      <c r="L116" s="349"/>
      <c r="M116" s="349"/>
      <c r="N116" s="349"/>
      <c r="O116" s="349"/>
      <c r="P116" s="349">
        <f t="shared" si="32"/>
        <v>0</v>
      </c>
      <c r="Q116" s="349"/>
      <c r="R116" s="349"/>
      <c r="S116" s="349"/>
      <c r="T116" s="350">
        <f t="shared" si="28"/>
        <v>0</v>
      </c>
    </row>
    <row r="117" spans="1:20" s="44" customFormat="1" ht="36.75" customHeight="1" hidden="1">
      <c r="A117" s="37"/>
      <c r="B117" s="34"/>
      <c r="C117" s="34">
        <v>90207</v>
      </c>
      <c r="D117" s="40"/>
      <c r="E117" s="40"/>
      <c r="F117" s="40"/>
      <c r="G117" s="56"/>
      <c r="H117" s="349"/>
      <c r="I117" s="349">
        <f t="shared" si="31"/>
        <v>0</v>
      </c>
      <c r="J117" s="349"/>
      <c r="K117" s="349"/>
      <c r="L117" s="349"/>
      <c r="M117" s="349"/>
      <c r="N117" s="349"/>
      <c r="O117" s="349"/>
      <c r="P117" s="349">
        <f t="shared" si="32"/>
        <v>0</v>
      </c>
      <c r="Q117" s="349"/>
      <c r="R117" s="349"/>
      <c r="S117" s="349"/>
      <c r="T117" s="350">
        <f t="shared" si="28"/>
        <v>0</v>
      </c>
    </row>
    <row r="118" spans="1:20" s="44" customFormat="1" ht="36.75" customHeight="1" hidden="1">
      <c r="A118" s="37"/>
      <c r="B118" s="34"/>
      <c r="C118" s="40" t="s">
        <v>360</v>
      </c>
      <c r="D118" s="40"/>
      <c r="E118" s="40"/>
      <c r="F118" s="40"/>
      <c r="G118" s="56"/>
      <c r="H118" s="349"/>
      <c r="I118" s="349">
        <f t="shared" si="31"/>
        <v>0</v>
      </c>
      <c r="J118" s="349"/>
      <c r="K118" s="349"/>
      <c r="L118" s="349"/>
      <c r="M118" s="349"/>
      <c r="N118" s="349"/>
      <c r="O118" s="349"/>
      <c r="P118" s="349">
        <f t="shared" si="32"/>
        <v>0</v>
      </c>
      <c r="Q118" s="349"/>
      <c r="R118" s="349"/>
      <c r="S118" s="349"/>
      <c r="T118" s="350">
        <f t="shared" si="28"/>
        <v>0</v>
      </c>
    </row>
    <row r="119" spans="1:20" s="44" customFormat="1" ht="47.25" customHeight="1" hidden="1">
      <c r="A119" s="37"/>
      <c r="B119" s="34"/>
      <c r="C119" s="40" t="s">
        <v>363</v>
      </c>
      <c r="D119" s="40"/>
      <c r="E119" s="40"/>
      <c r="F119" s="40"/>
      <c r="G119" s="56"/>
      <c r="H119" s="349"/>
      <c r="I119" s="349">
        <f t="shared" si="31"/>
        <v>0</v>
      </c>
      <c r="J119" s="349"/>
      <c r="K119" s="349"/>
      <c r="L119" s="349"/>
      <c r="M119" s="349"/>
      <c r="N119" s="349"/>
      <c r="O119" s="349"/>
      <c r="P119" s="349">
        <f t="shared" si="32"/>
        <v>0</v>
      </c>
      <c r="Q119" s="349"/>
      <c r="R119" s="349"/>
      <c r="S119" s="349"/>
      <c r="T119" s="350">
        <f t="shared" si="28"/>
        <v>0</v>
      </c>
    </row>
    <row r="120" spans="1:20" s="22" customFormat="1" ht="43.5" customHeight="1" hidden="1">
      <c r="A120" s="157"/>
      <c r="B120" s="34"/>
      <c r="C120" s="40" t="s">
        <v>370</v>
      </c>
      <c r="D120" s="40" t="s">
        <v>99</v>
      </c>
      <c r="E120" s="40" t="s">
        <v>223</v>
      </c>
      <c r="F120" s="40" t="s">
        <v>291</v>
      </c>
      <c r="G120" s="158" t="s">
        <v>242</v>
      </c>
      <c r="H120" s="367"/>
      <c r="I120" s="367">
        <f t="shared" si="31"/>
        <v>0</v>
      </c>
      <c r="J120" s="367"/>
      <c r="K120" s="367"/>
      <c r="L120" s="367"/>
      <c r="M120" s="367"/>
      <c r="N120" s="367"/>
      <c r="O120" s="367"/>
      <c r="P120" s="367">
        <f t="shared" si="32"/>
        <v>0</v>
      </c>
      <c r="Q120" s="367"/>
      <c r="R120" s="367"/>
      <c r="S120" s="367"/>
      <c r="T120" s="368">
        <f t="shared" si="28"/>
        <v>0</v>
      </c>
    </row>
    <row r="121" spans="1:20" s="53" customFormat="1" ht="41.25" customHeight="1" hidden="1">
      <c r="A121" s="46"/>
      <c r="B121" s="32"/>
      <c r="C121" s="39" t="s">
        <v>448</v>
      </c>
      <c r="D121" s="39" t="s">
        <v>100</v>
      </c>
      <c r="E121" s="39" t="s">
        <v>252</v>
      </c>
      <c r="F121" s="39"/>
      <c r="G121" s="140" t="s">
        <v>253</v>
      </c>
      <c r="H121" s="353">
        <f>H122+H125+H127</f>
        <v>0</v>
      </c>
      <c r="I121" s="353">
        <f t="shared" si="31"/>
        <v>0</v>
      </c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2">
        <f t="shared" si="28"/>
        <v>0</v>
      </c>
    </row>
    <row r="122" spans="1:20" s="44" customFormat="1" ht="51.75" customHeight="1" hidden="1">
      <c r="A122" s="37"/>
      <c r="B122" s="34"/>
      <c r="C122" s="40" t="s">
        <v>351</v>
      </c>
      <c r="D122" s="40" t="s">
        <v>108</v>
      </c>
      <c r="E122" s="40" t="s">
        <v>222</v>
      </c>
      <c r="F122" s="40" t="s">
        <v>350</v>
      </c>
      <c r="G122" s="56" t="s">
        <v>107</v>
      </c>
      <c r="H122" s="349"/>
      <c r="I122" s="349">
        <f aca="true" t="shared" si="33" ref="I122:I159">H122-L122</f>
        <v>0</v>
      </c>
      <c r="J122" s="349"/>
      <c r="K122" s="349"/>
      <c r="L122" s="349"/>
      <c r="M122" s="349"/>
      <c r="N122" s="349"/>
      <c r="O122" s="349"/>
      <c r="P122" s="349">
        <f>M122-S122</f>
        <v>0</v>
      </c>
      <c r="Q122" s="349"/>
      <c r="R122" s="349"/>
      <c r="S122" s="349"/>
      <c r="T122" s="350">
        <f t="shared" si="28"/>
        <v>0</v>
      </c>
    </row>
    <row r="123" spans="1:20" s="44" customFormat="1" ht="36.75" customHeight="1" hidden="1">
      <c r="A123" s="37"/>
      <c r="B123" s="34"/>
      <c r="C123" s="40" t="s">
        <v>352</v>
      </c>
      <c r="D123" s="40"/>
      <c r="E123" s="40"/>
      <c r="F123" s="40" t="s">
        <v>350</v>
      </c>
      <c r="G123" s="55" t="s">
        <v>353</v>
      </c>
      <c r="H123" s="349"/>
      <c r="I123" s="349">
        <f t="shared" si="33"/>
        <v>0</v>
      </c>
      <c r="J123" s="349"/>
      <c r="K123" s="349"/>
      <c r="L123" s="349"/>
      <c r="M123" s="349"/>
      <c r="N123" s="349"/>
      <c r="O123" s="349"/>
      <c r="P123" s="349">
        <f>M123-S123</f>
        <v>0</v>
      </c>
      <c r="Q123" s="349"/>
      <c r="R123" s="349"/>
      <c r="S123" s="349"/>
      <c r="T123" s="350">
        <f t="shared" si="28"/>
        <v>0</v>
      </c>
    </row>
    <row r="124" spans="1:20" s="44" customFormat="1" ht="36.75" customHeight="1" hidden="1">
      <c r="A124" s="37"/>
      <c r="B124" s="34"/>
      <c r="C124" s="40"/>
      <c r="D124" s="40"/>
      <c r="E124" s="40"/>
      <c r="F124" s="40"/>
      <c r="G124" s="56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50"/>
    </row>
    <row r="125" spans="1:20" s="44" customFormat="1" ht="42.75" customHeight="1" hidden="1">
      <c r="A125" s="37"/>
      <c r="B125" s="34"/>
      <c r="C125" s="40" t="s">
        <v>355</v>
      </c>
      <c r="D125" s="40" t="s">
        <v>109</v>
      </c>
      <c r="E125" s="40" t="s">
        <v>224</v>
      </c>
      <c r="F125" s="40" t="s">
        <v>291</v>
      </c>
      <c r="G125" s="56" t="s">
        <v>106</v>
      </c>
      <c r="H125" s="349"/>
      <c r="I125" s="349">
        <f t="shared" si="33"/>
        <v>0</v>
      </c>
      <c r="J125" s="349"/>
      <c r="K125" s="349"/>
      <c r="L125" s="349"/>
      <c r="M125" s="349"/>
      <c r="N125" s="349"/>
      <c r="O125" s="349"/>
      <c r="P125" s="349">
        <f>M125-S125</f>
        <v>0</v>
      </c>
      <c r="Q125" s="349"/>
      <c r="R125" s="349"/>
      <c r="S125" s="349"/>
      <c r="T125" s="350">
        <f>H125+M125</f>
        <v>0</v>
      </c>
    </row>
    <row r="126" spans="1:20" s="44" customFormat="1" ht="11.25" customHeight="1" hidden="1">
      <c r="A126" s="37"/>
      <c r="B126" s="34"/>
      <c r="C126" s="34"/>
      <c r="D126" s="40"/>
      <c r="E126" s="40"/>
      <c r="F126" s="40"/>
      <c r="G126" s="56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50"/>
    </row>
    <row r="127" spans="1:20" s="44" customFormat="1" ht="36.75" customHeight="1" hidden="1">
      <c r="A127" s="37"/>
      <c r="B127" s="34"/>
      <c r="C127" s="40" t="s">
        <v>357</v>
      </c>
      <c r="D127" s="40" t="s">
        <v>110</v>
      </c>
      <c r="E127" s="40" t="s">
        <v>225</v>
      </c>
      <c r="F127" s="40" t="s">
        <v>291</v>
      </c>
      <c r="G127" s="56" t="s">
        <v>111</v>
      </c>
      <c r="H127" s="349"/>
      <c r="I127" s="349">
        <f t="shared" si="33"/>
        <v>0</v>
      </c>
      <c r="J127" s="349"/>
      <c r="K127" s="349"/>
      <c r="L127" s="349"/>
      <c r="M127" s="349"/>
      <c r="N127" s="349"/>
      <c r="O127" s="349"/>
      <c r="P127" s="349">
        <f>M127-S127</f>
        <v>0</v>
      </c>
      <c r="Q127" s="349"/>
      <c r="R127" s="349"/>
      <c r="S127" s="349"/>
      <c r="T127" s="350">
        <f>H127+M127</f>
        <v>0</v>
      </c>
    </row>
    <row r="128" spans="1:20" s="44" customFormat="1" ht="36.75" customHeight="1" hidden="1">
      <c r="A128" s="37"/>
      <c r="B128" s="34"/>
      <c r="C128" s="40" t="s">
        <v>358</v>
      </c>
      <c r="D128" s="40" t="s">
        <v>358</v>
      </c>
      <c r="E128" s="40"/>
      <c r="F128" s="40" t="s">
        <v>356</v>
      </c>
      <c r="G128" s="55" t="s">
        <v>359</v>
      </c>
      <c r="H128" s="349"/>
      <c r="I128" s="349">
        <f t="shared" si="33"/>
        <v>0</v>
      </c>
      <c r="J128" s="349"/>
      <c r="K128" s="349"/>
      <c r="L128" s="349"/>
      <c r="M128" s="349"/>
      <c r="N128" s="349"/>
      <c r="O128" s="349"/>
      <c r="P128" s="349">
        <f>M128-S128</f>
        <v>0</v>
      </c>
      <c r="Q128" s="349"/>
      <c r="R128" s="349"/>
      <c r="S128" s="349"/>
      <c r="T128" s="350">
        <f>H128+M128</f>
        <v>0</v>
      </c>
    </row>
    <row r="129" spans="1:20" s="44" customFormat="1" ht="36.75" customHeight="1" hidden="1">
      <c r="A129" s="37"/>
      <c r="B129" s="34"/>
      <c r="C129" s="40"/>
      <c r="D129" s="40"/>
      <c r="E129" s="40"/>
      <c r="F129" s="40"/>
      <c r="G129" s="56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50"/>
    </row>
    <row r="130" spans="1:20" s="66" customFormat="1" ht="71.25" customHeight="1" hidden="1">
      <c r="A130" s="65"/>
      <c r="B130" s="32"/>
      <c r="C130" s="39" t="s">
        <v>361</v>
      </c>
      <c r="D130" s="39" t="s">
        <v>112</v>
      </c>
      <c r="E130" s="39" t="s">
        <v>254</v>
      </c>
      <c r="F130" s="39"/>
      <c r="G130" s="140" t="s">
        <v>113</v>
      </c>
      <c r="H130" s="369">
        <f>H131+H132+H133</f>
        <v>0</v>
      </c>
      <c r="I130" s="369">
        <f t="shared" si="33"/>
        <v>0</v>
      </c>
      <c r="J130" s="369"/>
      <c r="K130" s="369"/>
      <c r="L130" s="369"/>
      <c r="M130" s="369"/>
      <c r="N130" s="369"/>
      <c r="O130" s="369"/>
      <c r="P130" s="369">
        <f>M130-S130</f>
        <v>0</v>
      </c>
      <c r="Q130" s="369"/>
      <c r="R130" s="369"/>
      <c r="S130" s="369"/>
      <c r="T130" s="370">
        <f>H130+M130</f>
        <v>0</v>
      </c>
    </row>
    <row r="131" spans="1:20" s="44" customFormat="1" ht="60" customHeight="1" hidden="1">
      <c r="A131" s="37"/>
      <c r="B131" s="34"/>
      <c r="C131" s="34">
        <v>90216</v>
      </c>
      <c r="D131" s="40" t="s">
        <v>114</v>
      </c>
      <c r="E131" s="40" t="s">
        <v>115</v>
      </c>
      <c r="F131" s="40" t="s">
        <v>350</v>
      </c>
      <c r="G131" s="179" t="s">
        <v>116</v>
      </c>
      <c r="H131" s="349"/>
      <c r="I131" s="349">
        <f>H131-L131</f>
        <v>0</v>
      </c>
      <c r="J131" s="349"/>
      <c r="K131" s="349"/>
      <c r="L131" s="349"/>
      <c r="M131" s="349"/>
      <c r="N131" s="349"/>
      <c r="O131" s="349"/>
      <c r="P131" s="349">
        <f>M131-S131</f>
        <v>0</v>
      </c>
      <c r="Q131" s="349"/>
      <c r="R131" s="349"/>
      <c r="S131" s="349"/>
      <c r="T131" s="350">
        <f>H131+M131</f>
        <v>0</v>
      </c>
    </row>
    <row r="132" spans="1:20" s="44" customFormat="1" ht="27" customHeight="1" hidden="1">
      <c r="A132" s="37"/>
      <c r="B132" s="34"/>
      <c r="C132" s="34"/>
      <c r="D132" s="40" t="s">
        <v>117</v>
      </c>
      <c r="E132" s="40" t="s">
        <v>118</v>
      </c>
      <c r="F132" s="40" t="s">
        <v>356</v>
      </c>
      <c r="G132" s="179" t="s">
        <v>119</v>
      </c>
      <c r="H132" s="349"/>
      <c r="I132" s="349">
        <f>H132-L132</f>
        <v>0</v>
      </c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50">
        <f>H132+M132</f>
        <v>0</v>
      </c>
    </row>
    <row r="133" spans="1:20" s="44" customFormat="1" ht="39.75" customHeight="1" hidden="1">
      <c r="A133" s="37"/>
      <c r="B133" s="34"/>
      <c r="C133" s="40" t="s">
        <v>371</v>
      </c>
      <c r="D133" s="40" t="s">
        <v>121</v>
      </c>
      <c r="E133" s="40" t="s">
        <v>120</v>
      </c>
      <c r="F133" s="40" t="s">
        <v>356</v>
      </c>
      <c r="G133" s="179" t="s">
        <v>392</v>
      </c>
      <c r="H133" s="349"/>
      <c r="I133" s="349">
        <f>H133-L133</f>
        <v>0</v>
      </c>
      <c r="J133" s="349"/>
      <c r="K133" s="349"/>
      <c r="L133" s="349"/>
      <c r="M133" s="349"/>
      <c r="N133" s="349"/>
      <c r="O133" s="349"/>
      <c r="P133" s="349">
        <f>M133-S133</f>
        <v>0</v>
      </c>
      <c r="Q133" s="349"/>
      <c r="R133" s="349"/>
      <c r="S133" s="349"/>
      <c r="T133" s="350">
        <f>H133+M133</f>
        <v>0</v>
      </c>
    </row>
    <row r="134" spans="1:20" s="53" customFormat="1" ht="51.75" customHeight="1" hidden="1">
      <c r="A134" s="46"/>
      <c r="B134" s="32"/>
      <c r="C134" s="39"/>
      <c r="D134" s="39" t="s">
        <v>122</v>
      </c>
      <c r="E134" s="39" t="s">
        <v>259</v>
      </c>
      <c r="F134" s="39"/>
      <c r="G134" s="140" t="s">
        <v>172</v>
      </c>
      <c r="H134" s="353">
        <f>H136+H137+H139+H140+H142+H144+H145+H141+H143+H138</f>
        <v>0</v>
      </c>
      <c r="I134" s="353">
        <f t="shared" si="33"/>
        <v>0</v>
      </c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0">
        <f>H134+M134</f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80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50"/>
    </row>
    <row r="136" spans="1:20" s="44" customFormat="1" ht="24.75" customHeight="1" hidden="1">
      <c r="A136" s="37"/>
      <c r="B136" s="34"/>
      <c r="C136" s="34">
        <v>90302</v>
      </c>
      <c r="D136" s="40" t="s">
        <v>123</v>
      </c>
      <c r="E136" s="40" t="s">
        <v>229</v>
      </c>
      <c r="F136" s="40" t="s">
        <v>343</v>
      </c>
      <c r="G136" s="179" t="s">
        <v>230</v>
      </c>
      <c r="H136" s="349"/>
      <c r="I136" s="349">
        <f t="shared" si="33"/>
        <v>0</v>
      </c>
      <c r="J136" s="349"/>
      <c r="K136" s="349"/>
      <c r="L136" s="349"/>
      <c r="M136" s="349"/>
      <c r="N136" s="349"/>
      <c r="O136" s="349"/>
      <c r="P136" s="349">
        <f>M136-S136</f>
        <v>0</v>
      </c>
      <c r="Q136" s="349"/>
      <c r="R136" s="349"/>
      <c r="S136" s="349"/>
      <c r="T136" s="350">
        <f aca="true" t="shared" si="34" ref="T136:T148">H136+M136</f>
        <v>0</v>
      </c>
    </row>
    <row r="137" spans="1:20" s="44" customFormat="1" ht="12.75" customHeight="1" hidden="1">
      <c r="A137" s="37"/>
      <c r="B137" s="34"/>
      <c r="C137" s="40" t="s">
        <v>364</v>
      </c>
      <c r="D137" s="40" t="s">
        <v>124</v>
      </c>
      <c r="E137" s="40" t="s">
        <v>231</v>
      </c>
      <c r="F137" s="40" t="s">
        <v>343</v>
      </c>
      <c r="G137" s="179" t="s">
        <v>125</v>
      </c>
      <c r="H137" s="349"/>
      <c r="I137" s="349">
        <f t="shared" si="33"/>
        <v>0</v>
      </c>
      <c r="J137" s="349"/>
      <c r="K137" s="349"/>
      <c r="L137" s="349"/>
      <c r="M137" s="349"/>
      <c r="N137" s="349"/>
      <c r="O137" s="349"/>
      <c r="P137" s="349">
        <f>M137-S137</f>
        <v>0</v>
      </c>
      <c r="Q137" s="349"/>
      <c r="R137" s="349"/>
      <c r="S137" s="349"/>
      <c r="T137" s="350">
        <f t="shared" si="34"/>
        <v>0</v>
      </c>
    </row>
    <row r="138" spans="1:20" s="44" customFormat="1" ht="21" customHeight="1" hidden="1">
      <c r="A138" s="37"/>
      <c r="B138" s="34"/>
      <c r="C138" s="40"/>
      <c r="D138" s="40" t="s">
        <v>124</v>
      </c>
      <c r="E138" s="40" t="s">
        <v>231</v>
      </c>
      <c r="F138" s="40" t="s">
        <v>343</v>
      </c>
      <c r="G138" s="179" t="s">
        <v>192</v>
      </c>
      <c r="H138" s="349"/>
      <c r="I138" s="349">
        <f t="shared" si="33"/>
        <v>0</v>
      </c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50">
        <f t="shared" si="34"/>
        <v>0</v>
      </c>
    </row>
    <row r="139" spans="1:20" s="44" customFormat="1" ht="30" customHeight="1" hidden="1">
      <c r="A139" s="37"/>
      <c r="B139" s="34"/>
      <c r="C139" s="40" t="s">
        <v>365</v>
      </c>
      <c r="D139" s="40" t="s">
        <v>126</v>
      </c>
      <c r="E139" s="40" t="s">
        <v>232</v>
      </c>
      <c r="F139" s="40" t="s">
        <v>343</v>
      </c>
      <c r="G139" s="179" t="s">
        <v>233</v>
      </c>
      <c r="H139" s="349"/>
      <c r="I139" s="349">
        <f t="shared" si="33"/>
        <v>0</v>
      </c>
      <c r="J139" s="349"/>
      <c r="K139" s="349"/>
      <c r="L139" s="349"/>
      <c r="M139" s="349"/>
      <c r="N139" s="349"/>
      <c r="O139" s="349"/>
      <c r="P139" s="349">
        <f>M139-S139</f>
        <v>0</v>
      </c>
      <c r="Q139" s="349"/>
      <c r="R139" s="349"/>
      <c r="S139" s="349"/>
      <c r="T139" s="350">
        <f t="shared" si="34"/>
        <v>0</v>
      </c>
    </row>
    <row r="140" spans="1:20" s="44" customFormat="1" ht="30.75" customHeight="1" hidden="1">
      <c r="A140" s="37"/>
      <c r="B140" s="34"/>
      <c r="C140" s="40" t="s">
        <v>366</v>
      </c>
      <c r="D140" s="40" t="s">
        <v>127</v>
      </c>
      <c r="E140" s="40" t="s">
        <v>234</v>
      </c>
      <c r="F140" s="40" t="s">
        <v>343</v>
      </c>
      <c r="G140" s="179" t="s">
        <v>235</v>
      </c>
      <c r="H140" s="349"/>
      <c r="I140" s="349">
        <f t="shared" si="33"/>
        <v>0</v>
      </c>
      <c r="J140" s="349"/>
      <c r="K140" s="349"/>
      <c r="L140" s="349"/>
      <c r="M140" s="349"/>
      <c r="N140" s="349"/>
      <c r="O140" s="349"/>
      <c r="P140" s="349">
        <f>M140-S140</f>
        <v>0</v>
      </c>
      <c r="Q140" s="349"/>
      <c r="R140" s="349"/>
      <c r="S140" s="349"/>
      <c r="T140" s="350">
        <f t="shared" si="34"/>
        <v>0</v>
      </c>
    </row>
    <row r="141" spans="1:20" s="44" customFormat="1" ht="24" customHeight="1" hidden="1">
      <c r="A141" s="37"/>
      <c r="B141" s="34"/>
      <c r="C141" s="40" t="s">
        <v>367</v>
      </c>
      <c r="D141" s="40" t="s">
        <v>128</v>
      </c>
      <c r="E141" s="40" t="s">
        <v>236</v>
      </c>
      <c r="F141" s="40" t="s">
        <v>343</v>
      </c>
      <c r="G141" s="179" t="s">
        <v>237</v>
      </c>
      <c r="H141" s="349"/>
      <c r="I141" s="349">
        <f t="shared" si="33"/>
        <v>0</v>
      </c>
      <c r="J141" s="349"/>
      <c r="K141" s="349"/>
      <c r="L141" s="349"/>
      <c r="M141" s="349"/>
      <c r="N141" s="349"/>
      <c r="O141" s="349"/>
      <c r="P141" s="349">
        <f>M141-S141</f>
        <v>0</v>
      </c>
      <c r="Q141" s="349"/>
      <c r="R141" s="349"/>
      <c r="S141" s="349"/>
      <c r="T141" s="350">
        <f t="shared" si="34"/>
        <v>0</v>
      </c>
    </row>
    <row r="142" spans="1:20" s="44" customFormat="1" ht="30.75" customHeight="1" hidden="1">
      <c r="A142" s="37"/>
      <c r="B142" s="34"/>
      <c r="C142" s="40" t="s">
        <v>368</v>
      </c>
      <c r="D142" s="40" t="s">
        <v>129</v>
      </c>
      <c r="E142" s="40" t="s">
        <v>238</v>
      </c>
      <c r="F142" s="40" t="s">
        <v>343</v>
      </c>
      <c r="G142" s="179" t="s">
        <v>239</v>
      </c>
      <c r="H142" s="349"/>
      <c r="I142" s="349">
        <f t="shared" si="33"/>
        <v>0</v>
      </c>
      <c r="J142" s="349"/>
      <c r="K142" s="349"/>
      <c r="L142" s="349"/>
      <c r="M142" s="349"/>
      <c r="N142" s="349"/>
      <c r="O142" s="349"/>
      <c r="P142" s="349">
        <f>M142-S142</f>
        <v>0</v>
      </c>
      <c r="Q142" s="349"/>
      <c r="R142" s="349"/>
      <c r="S142" s="349"/>
      <c r="T142" s="350">
        <f t="shared" si="34"/>
        <v>0</v>
      </c>
    </row>
    <row r="143" spans="1:20" s="44" customFormat="1" ht="30.75" customHeight="1" hidden="1">
      <c r="A143" s="37"/>
      <c r="B143" s="34"/>
      <c r="C143" s="40"/>
      <c r="D143" s="40" t="s">
        <v>187</v>
      </c>
      <c r="E143" s="40" t="s">
        <v>188</v>
      </c>
      <c r="F143" s="40" t="s">
        <v>343</v>
      </c>
      <c r="G143" s="179" t="s">
        <v>193</v>
      </c>
      <c r="H143" s="349"/>
      <c r="I143" s="349">
        <f t="shared" si="33"/>
        <v>0</v>
      </c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50">
        <f t="shared" si="34"/>
        <v>0</v>
      </c>
    </row>
    <row r="144" spans="1:20" s="44" customFormat="1" ht="28.5" customHeight="1" hidden="1">
      <c r="A144" s="37"/>
      <c r="B144" s="34"/>
      <c r="C144" s="40" t="s">
        <v>369</v>
      </c>
      <c r="D144" s="40" t="s">
        <v>130</v>
      </c>
      <c r="E144" s="40" t="s">
        <v>240</v>
      </c>
      <c r="F144" s="40" t="s">
        <v>343</v>
      </c>
      <c r="G144" s="179" t="s">
        <v>241</v>
      </c>
      <c r="H144" s="349"/>
      <c r="I144" s="349">
        <f t="shared" si="33"/>
        <v>0</v>
      </c>
      <c r="J144" s="349"/>
      <c r="K144" s="349"/>
      <c r="L144" s="349"/>
      <c r="M144" s="349"/>
      <c r="N144" s="349"/>
      <c r="O144" s="349"/>
      <c r="P144" s="349">
        <f>M144-S144</f>
        <v>0</v>
      </c>
      <c r="Q144" s="349"/>
      <c r="R144" s="349"/>
      <c r="S144" s="349"/>
      <c r="T144" s="350">
        <f t="shared" si="34"/>
        <v>0</v>
      </c>
    </row>
    <row r="145" spans="1:20" s="44" customFormat="1" ht="29.25" customHeight="1" hidden="1">
      <c r="A145" s="37"/>
      <c r="B145" s="34"/>
      <c r="C145" s="40" t="s">
        <v>381</v>
      </c>
      <c r="D145" s="40" t="s">
        <v>131</v>
      </c>
      <c r="E145" s="40" t="s">
        <v>247</v>
      </c>
      <c r="F145" s="40" t="s">
        <v>380</v>
      </c>
      <c r="G145" s="179" t="s">
        <v>249</v>
      </c>
      <c r="H145" s="349"/>
      <c r="I145" s="349">
        <f>H145-L145</f>
        <v>0</v>
      </c>
      <c r="J145" s="349"/>
      <c r="K145" s="349"/>
      <c r="L145" s="349"/>
      <c r="M145" s="349"/>
      <c r="N145" s="349"/>
      <c r="O145" s="349"/>
      <c r="P145" s="349">
        <f>M145-S145</f>
        <v>0</v>
      </c>
      <c r="Q145" s="349"/>
      <c r="R145" s="349"/>
      <c r="S145" s="349"/>
      <c r="T145" s="350">
        <f t="shared" si="34"/>
        <v>0</v>
      </c>
    </row>
    <row r="146" spans="1:20" s="53" customFormat="1" ht="40.5" customHeight="1" hidden="1">
      <c r="A146" s="46"/>
      <c r="B146" s="32"/>
      <c r="C146" s="39" t="s">
        <v>362</v>
      </c>
      <c r="D146" s="39" t="s">
        <v>132</v>
      </c>
      <c r="E146" s="39" t="s">
        <v>226</v>
      </c>
      <c r="F146" s="39" t="s">
        <v>356</v>
      </c>
      <c r="G146" s="181" t="s">
        <v>227</v>
      </c>
      <c r="H146" s="353"/>
      <c r="I146" s="353">
        <f>H146-L146</f>
        <v>0</v>
      </c>
      <c r="J146" s="353"/>
      <c r="K146" s="353"/>
      <c r="L146" s="353"/>
      <c r="M146" s="353"/>
      <c r="N146" s="353"/>
      <c r="O146" s="353"/>
      <c r="P146" s="353">
        <f>M146-S146</f>
        <v>0</v>
      </c>
      <c r="Q146" s="353"/>
      <c r="R146" s="353"/>
      <c r="S146" s="353"/>
      <c r="T146" s="352">
        <f t="shared" si="34"/>
        <v>0</v>
      </c>
    </row>
    <row r="147" spans="1:20" s="44" customFormat="1" ht="171" customHeight="1" hidden="1">
      <c r="A147" s="37"/>
      <c r="B147" s="34"/>
      <c r="C147" s="40" t="s">
        <v>305</v>
      </c>
      <c r="D147" s="39" t="s">
        <v>133</v>
      </c>
      <c r="E147" s="39" t="s">
        <v>244</v>
      </c>
      <c r="F147" s="39" t="s">
        <v>380</v>
      </c>
      <c r="G147" s="140" t="s">
        <v>209</v>
      </c>
      <c r="H147" s="353">
        <f>H150+H151+H152+H153+H154</f>
        <v>0</v>
      </c>
      <c r="I147" s="353">
        <f t="shared" si="33"/>
        <v>0</v>
      </c>
      <c r="J147" s="349"/>
      <c r="K147" s="349"/>
      <c r="L147" s="349"/>
      <c r="M147" s="349"/>
      <c r="N147" s="349"/>
      <c r="O147" s="349"/>
      <c r="P147" s="349">
        <f>M147-S147</f>
        <v>0</v>
      </c>
      <c r="Q147" s="349"/>
      <c r="R147" s="349"/>
      <c r="S147" s="349"/>
      <c r="T147" s="350">
        <f t="shared" si="34"/>
        <v>0</v>
      </c>
    </row>
    <row r="148" spans="1:20" s="44" customFormat="1" ht="16.5" customHeight="1" hidden="1">
      <c r="A148" s="37"/>
      <c r="B148" s="34"/>
      <c r="C148" s="40" t="s">
        <v>305</v>
      </c>
      <c r="D148" s="40" t="s">
        <v>243</v>
      </c>
      <c r="E148" s="40" t="s">
        <v>337</v>
      </c>
      <c r="F148" s="40" t="s">
        <v>342</v>
      </c>
      <c r="G148" s="55" t="s">
        <v>310</v>
      </c>
      <c r="H148" s="349"/>
      <c r="I148" s="353">
        <f t="shared" si="33"/>
        <v>0</v>
      </c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50">
        <f t="shared" si="34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349"/>
      <c r="I149" s="353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</row>
    <row r="150" spans="1:20" s="138" customFormat="1" ht="43.5" customHeight="1" hidden="1">
      <c r="A150" s="2"/>
      <c r="B150" s="34"/>
      <c r="C150" s="40"/>
      <c r="D150" s="40" t="s">
        <v>199</v>
      </c>
      <c r="E150" s="40" t="s">
        <v>194</v>
      </c>
      <c r="F150" s="40" t="s">
        <v>380</v>
      </c>
      <c r="G150" s="56" t="s">
        <v>205</v>
      </c>
      <c r="H150" s="349"/>
      <c r="I150" s="349">
        <f t="shared" si="33"/>
        <v>0</v>
      </c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50">
        <f aca="true" t="shared" si="35" ref="T150:T159">H150+M150</f>
        <v>0</v>
      </c>
    </row>
    <row r="151" spans="1:20" s="138" customFormat="1" ht="52.5" customHeight="1" hidden="1">
      <c r="A151" s="139"/>
      <c r="B151" s="34"/>
      <c r="C151" s="40"/>
      <c r="D151" s="40" t="s">
        <v>200</v>
      </c>
      <c r="E151" s="40" t="s">
        <v>195</v>
      </c>
      <c r="F151" s="40" t="s">
        <v>380</v>
      </c>
      <c r="G151" s="56" t="s">
        <v>206</v>
      </c>
      <c r="H151" s="349"/>
      <c r="I151" s="349">
        <f t="shared" si="33"/>
        <v>0</v>
      </c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50">
        <f t="shared" si="35"/>
        <v>0</v>
      </c>
    </row>
    <row r="152" spans="1:20" s="138" customFormat="1" ht="42.75" customHeight="1" hidden="1">
      <c r="A152" s="139"/>
      <c r="B152" s="34"/>
      <c r="C152" s="40"/>
      <c r="D152" s="40" t="s">
        <v>201</v>
      </c>
      <c r="E152" s="40" t="s">
        <v>196</v>
      </c>
      <c r="F152" s="40" t="s">
        <v>380</v>
      </c>
      <c r="G152" s="137" t="s">
        <v>204</v>
      </c>
      <c r="H152" s="349"/>
      <c r="I152" s="349">
        <f t="shared" si="33"/>
        <v>0</v>
      </c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50">
        <f t="shared" si="35"/>
        <v>0</v>
      </c>
    </row>
    <row r="153" spans="1:20" s="138" customFormat="1" ht="60" customHeight="1" hidden="1">
      <c r="A153" s="139"/>
      <c r="B153" s="34"/>
      <c r="C153" s="40"/>
      <c r="D153" s="40" t="s">
        <v>202</v>
      </c>
      <c r="E153" s="40" t="s">
        <v>197</v>
      </c>
      <c r="F153" s="40" t="s">
        <v>380</v>
      </c>
      <c r="G153" s="56" t="s">
        <v>207</v>
      </c>
      <c r="H153" s="349"/>
      <c r="I153" s="349">
        <f t="shared" si="33"/>
        <v>0</v>
      </c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>
        <f t="shared" si="35"/>
        <v>0</v>
      </c>
    </row>
    <row r="154" spans="1:20" s="138" customFormat="1" ht="70.5" customHeight="1" hidden="1">
      <c r="A154" s="139"/>
      <c r="B154" s="34"/>
      <c r="C154" s="40"/>
      <c r="D154" s="40" t="s">
        <v>203</v>
      </c>
      <c r="E154" s="40" t="s">
        <v>198</v>
      </c>
      <c r="F154" s="40" t="s">
        <v>380</v>
      </c>
      <c r="G154" s="56" t="s">
        <v>208</v>
      </c>
      <c r="H154" s="349"/>
      <c r="I154" s="349">
        <f t="shared" si="33"/>
        <v>0</v>
      </c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50">
        <f t="shared" si="35"/>
        <v>0</v>
      </c>
    </row>
    <row r="155" spans="1:20" s="150" customFormat="1" ht="40.5" customHeight="1" hidden="1">
      <c r="A155" s="67"/>
      <c r="B155" s="68"/>
      <c r="C155" s="149" t="s">
        <v>436</v>
      </c>
      <c r="D155" s="149" t="s">
        <v>134</v>
      </c>
      <c r="E155" s="149" t="s">
        <v>245</v>
      </c>
      <c r="F155" s="149" t="s">
        <v>350</v>
      </c>
      <c r="G155" s="159" t="s">
        <v>173</v>
      </c>
      <c r="H155" s="371"/>
      <c r="I155" s="371">
        <f t="shared" si="33"/>
        <v>0</v>
      </c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2">
        <f t="shared" si="35"/>
        <v>0</v>
      </c>
    </row>
    <row r="156" spans="1:20" s="53" customFormat="1" ht="88.5" customHeight="1" hidden="1">
      <c r="A156" s="46"/>
      <c r="B156" s="32"/>
      <c r="C156" s="39" t="s">
        <v>372</v>
      </c>
      <c r="D156" s="39" t="s">
        <v>174</v>
      </c>
      <c r="E156" s="39" t="s">
        <v>175</v>
      </c>
      <c r="F156" s="39" t="s">
        <v>380</v>
      </c>
      <c r="G156" s="140" t="s">
        <v>176</v>
      </c>
      <c r="H156" s="353"/>
      <c r="I156" s="353">
        <f t="shared" si="33"/>
        <v>0</v>
      </c>
      <c r="J156" s="353"/>
      <c r="K156" s="353"/>
      <c r="L156" s="353"/>
      <c r="M156" s="353"/>
      <c r="N156" s="353"/>
      <c r="O156" s="353"/>
      <c r="P156" s="353">
        <f>M156-S156</f>
        <v>0</v>
      </c>
      <c r="Q156" s="353"/>
      <c r="R156" s="353"/>
      <c r="S156" s="353"/>
      <c r="T156" s="352">
        <f t="shared" si="35"/>
        <v>0</v>
      </c>
    </row>
    <row r="157" spans="1:20" s="53" customFormat="1" ht="53.25" customHeight="1" hidden="1">
      <c r="A157" s="46"/>
      <c r="B157" s="32"/>
      <c r="C157" s="39" t="s">
        <v>373</v>
      </c>
      <c r="D157" s="39" t="s">
        <v>185</v>
      </c>
      <c r="E157" s="39" t="s">
        <v>186</v>
      </c>
      <c r="F157" s="39" t="s">
        <v>350</v>
      </c>
      <c r="G157" s="140" t="s">
        <v>246</v>
      </c>
      <c r="H157" s="353"/>
      <c r="I157" s="353">
        <f t="shared" si="33"/>
        <v>0</v>
      </c>
      <c r="J157" s="352"/>
      <c r="K157" s="353"/>
      <c r="L157" s="353"/>
      <c r="M157" s="353"/>
      <c r="N157" s="353"/>
      <c r="O157" s="353"/>
      <c r="P157" s="353">
        <f>M157-S157</f>
        <v>0</v>
      </c>
      <c r="Q157" s="353"/>
      <c r="R157" s="353"/>
      <c r="S157" s="353"/>
      <c r="T157" s="352">
        <f t="shared" si="35"/>
        <v>0</v>
      </c>
    </row>
    <row r="158" spans="1:20" s="53" customFormat="1" ht="11.25" customHeight="1" hidden="1">
      <c r="A158" s="46"/>
      <c r="B158" s="32"/>
      <c r="C158" s="39" t="s">
        <v>379</v>
      </c>
      <c r="D158" s="39" t="s">
        <v>135</v>
      </c>
      <c r="E158" s="39" t="s">
        <v>14</v>
      </c>
      <c r="F158" s="39" t="s">
        <v>343</v>
      </c>
      <c r="G158" s="104" t="s">
        <v>171</v>
      </c>
      <c r="H158" s="353"/>
      <c r="I158" s="353">
        <f t="shared" si="33"/>
        <v>0</v>
      </c>
      <c r="J158" s="353"/>
      <c r="K158" s="353"/>
      <c r="L158" s="353"/>
      <c r="M158" s="353"/>
      <c r="N158" s="353"/>
      <c r="O158" s="353"/>
      <c r="P158" s="353">
        <f>M158-S158</f>
        <v>0</v>
      </c>
      <c r="Q158" s="353"/>
      <c r="R158" s="353"/>
      <c r="S158" s="353"/>
      <c r="T158" s="352">
        <f t="shared" si="35"/>
        <v>0</v>
      </c>
    </row>
    <row r="159" spans="1:20" s="53" customFormat="1" ht="31.5" customHeight="1" hidden="1">
      <c r="A159" s="46"/>
      <c r="B159" s="32"/>
      <c r="C159" s="39" t="s">
        <v>309</v>
      </c>
      <c r="D159" s="39" t="s">
        <v>177</v>
      </c>
      <c r="E159" s="39" t="s">
        <v>154</v>
      </c>
      <c r="F159" s="39" t="s">
        <v>342</v>
      </c>
      <c r="G159" s="33" t="s">
        <v>156</v>
      </c>
      <c r="H159" s="353"/>
      <c r="I159" s="353">
        <f t="shared" si="33"/>
        <v>0</v>
      </c>
      <c r="J159" s="353"/>
      <c r="K159" s="353"/>
      <c r="L159" s="353"/>
      <c r="M159" s="353"/>
      <c r="N159" s="353"/>
      <c r="O159" s="353"/>
      <c r="P159" s="353">
        <f>M159-S159</f>
        <v>0</v>
      </c>
      <c r="Q159" s="353"/>
      <c r="R159" s="353"/>
      <c r="S159" s="353"/>
      <c r="T159" s="352">
        <f t="shared" si="35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50"/>
    </row>
    <row r="161" spans="1:20" s="53" customFormat="1" ht="36" customHeight="1" hidden="1">
      <c r="A161" s="46"/>
      <c r="B161" s="32"/>
      <c r="C161" s="32"/>
      <c r="D161" s="39" t="s">
        <v>417</v>
      </c>
      <c r="E161" s="39"/>
      <c r="F161" s="39"/>
      <c r="G161" s="64" t="s">
        <v>418</v>
      </c>
      <c r="H161" s="353">
        <f>H162+H163</f>
        <v>0</v>
      </c>
      <c r="I161" s="353">
        <f aca="true" t="shared" si="36" ref="I161:S161">I162+I163</f>
        <v>0</v>
      </c>
      <c r="J161" s="353">
        <f t="shared" si="36"/>
        <v>0</v>
      </c>
      <c r="K161" s="353">
        <f t="shared" si="36"/>
        <v>0</v>
      </c>
      <c r="L161" s="353">
        <f t="shared" si="36"/>
        <v>0</v>
      </c>
      <c r="M161" s="353">
        <f t="shared" si="36"/>
        <v>0</v>
      </c>
      <c r="N161" s="353"/>
      <c r="O161" s="353"/>
      <c r="P161" s="353">
        <f t="shared" si="36"/>
        <v>0</v>
      </c>
      <c r="Q161" s="353">
        <f t="shared" si="36"/>
        <v>0</v>
      </c>
      <c r="R161" s="353">
        <f t="shared" si="36"/>
        <v>0</v>
      </c>
      <c r="S161" s="353">
        <f t="shared" si="36"/>
        <v>0</v>
      </c>
      <c r="T161" s="352">
        <f aca="true" t="shared" si="37" ref="T161:T191">H161+M161</f>
        <v>0</v>
      </c>
    </row>
    <row r="162" spans="1:20" s="44" customFormat="1" ht="37.5" customHeight="1" hidden="1">
      <c r="A162" s="37"/>
      <c r="B162" s="34"/>
      <c r="C162" s="34"/>
      <c r="D162" s="40" t="s">
        <v>382</v>
      </c>
      <c r="E162" s="40"/>
      <c r="F162" s="40" t="s">
        <v>356</v>
      </c>
      <c r="G162" s="55" t="s">
        <v>383</v>
      </c>
      <c r="H162" s="349"/>
      <c r="I162" s="349"/>
      <c r="J162" s="349"/>
      <c r="K162" s="349"/>
      <c r="L162" s="349"/>
      <c r="M162" s="349"/>
      <c r="N162" s="349"/>
      <c r="O162" s="349"/>
      <c r="P162" s="349">
        <f>M162-S162</f>
        <v>0</v>
      </c>
      <c r="Q162" s="349"/>
      <c r="R162" s="349"/>
      <c r="S162" s="349"/>
      <c r="T162" s="350">
        <f t="shared" si="37"/>
        <v>0</v>
      </c>
    </row>
    <row r="163" spans="1:20" s="44" customFormat="1" ht="0.75" customHeight="1" hidden="1">
      <c r="A163" s="37"/>
      <c r="B163" s="34"/>
      <c r="C163" s="34"/>
      <c r="D163" s="40" t="s">
        <v>391</v>
      </c>
      <c r="E163" s="40"/>
      <c r="F163" s="40" t="s">
        <v>356</v>
      </c>
      <c r="G163" s="55" t="s">
        <v>392</v>
      </c>
      <c r="H163" s="349"/>
      <c r="I163" s="349"/>
      <c r="J163" s="349"/>
      <c r="K163" s="349"/>
      <c r="L163" s="349"/>
      <c r="M163" s="349"/>
      <c r="N163" s="349"/>
      <c r="O163" s="349"/>
      <c r="P163" s="349">
        <f>M163-S163</f>
        <v>0</v>
      </c>
      <c r="Q163" s="349"/>
      <c r="R163" s="349"/>
      <c r="S163" s="349"/>
      <c r="T163" s="350">
        <f t="shared" si="37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73</v>
      </c>
      <c r="E164" s="47"/>
      <c r="F164" s="47"/>
      <c r="G164" s="52" t="s">
        <v>625</v>
      </c>
      <c r="H164" s="351">
        <f>H166</f>
        <v>0</v>
      </c>
      <c r="I164" s="351">
        <f aca="true" t="shared" si="38" ref="I164:S164">I166</f>
        <v>0</v>
      </c>
      <c r="J164" s="351">
        <f t="shared" si="38"/>
        <v>0</v>
      </c>
      <c r="K164" s="351">
        <f t="shared" si="38"/>
        <v>0</v>
      </c>
      <c r="L164" s="351">
        <f t="shared" si="38"/>
        <v>0</v>
      </c>
      <c r="M164" s="351">
        <f t="shared" si="38"/>
        <v>0</v>
      </c>
      <c r="N164" s="351">
        <f t="shared" si="38"/>
        <v>0</v>
      </c>
      <c r="O164" s="351">
        <f t="shared" si="38"/>
        <v>0</v>
      </c>
      <c r="P164" s="351">
        <f t="shared" si="38"/>
        <v>0</v>
      </c>
      <c r="Q164" s="351">
        <f t="shared" si="38"/>
        <v>0</v>
      </c>
      <c r="R164" s="351">
        <f t="shared" si="38"/>
        <v>0</v>
      </c>
      <c r="S164" s="351">
        <f t="shared" si="38"/>
        <v>0</v>
      </c>
      <c r="T164" s="351">
        <f t="shared" si="37"/>
        <v>0</v>
      </c>
    </row>
    <row r="165" spans="1:20" s="53" customFormat="1" ht="42" customHeight="1" hidden="1">
      <c r="A165" s="46"/>
      <c r="B165" s="51"/>
      <c r="C165" s="51"/>
      <c r="D165" s="47" t="s">
        <v>74</v>
      </c>
      <c r="E165" s="47"/>
      <c r="F165" s="47"/>
      <c r="G165" s="48" t="s">
        <v>96</v>
      </c>
      <c r="H165" s="351">
        <f>H166</f>
        <v>0</v>
      </c>
      <c r="I165" s="351">
        <f>H165-L165</f>
        <v>0</v>
      </c>
      <c r="J165" s="351">
        <f aca="true" t="shared" si="39" ref="J165:O165">J166</f>
        <v>0</v>
      </c>
      <c r="K165" s="351">
        <f t="shared" si="39"/>
        <v>0</v>
      </c>
      <c r="L165" s="351">
        <f t="shared" si="39"/>
        <v>0</v>
      </c>
      <c r="M165" s="351">
        <f t="shared" si="39"/>
        <v>0</v>
      </c>
      <c r="N165" s="351">
        <f t="shared" si="39"/>
        <v>0</v>
      </c>
      <c r="O165" s="351">
        <f t="shared" si="39"/>
        <v>0</v>
      </c>
      <c r="P165" s="351">
        <f>M165-S165</f>
        <v>0</v>
      </c>
      <c r="Q165" s="351">
        <f>Q166</f>
        <v>0</v>
      </c>
      <c r="R165" s="351">
        <f>R166</f>
        <v>0</v>
      </c>
      <c r="S165" s="351">
        <f>S166</f>
        <v>0</v>
      </c>
      <c r="T165" s="351">
        <f t="shared" si="37"/>
        <v>0</v>
      </c>
    </row>
    <row r="166" spans="1:20" s="63" customFormat="1" ht="19.5" customHeight="1" hidden="1">
      <c r="A166" s="62"/>
      <c r="B166" s="61"/>
      <c r="C166" s="57" t="s">
        <v>419</v>
      </c>
      <c r="D166" s="57" t="s">
        <v>76</v>
      </c>
      <c r="E166" s="57" t="s">
        <v>218</v>
      </c>
      <c r="F166" s="57"/>
      <c r="G166" s="58" t="s">
        <v>420</v>
      </c>
      <c r="H166" s="352">
        <f>H167+H168+H169+H177</f>
        <v>0</v>
      </c>
      <c r="I166" s="352">
        <f>I167+I168+I169+I177</f>
        <v>0</v>
      </c>
      <c r="J166" s="352">
        <f aca="true" t="shared" si="40" ref="J166:S166">J167+J168+J169</f>
        <v>0</v>
      </c>
      <c r="K166" s="352">
        <f t="shared" si="40"/>
        <v>0</v>
      </c>
      <c r="L166" s="352">
        <f t="shared" si="40"/>
        <v>0</v>
      </c>
      <c r="M166" s="352">
        <f t="shared" si="40"/>
        <v>0</v>
      </c>
      <c r="N166" s="352">
        <f t="shared" si="40"/>
        <v>0</v>
      </c>
      <c r="O166" s="352">
        <f t="shared" si="40"/>
        <v>0</v>
      </c>
      <c r="P166" s="352">
        <f t="shared" si="40"/>
        <v>0</v>
      </c>
      <c r="Q166" s="352">
        <f t="shared" si="40"/>
        <v>0</v>
      </c>
      <c r="R166" s="352">
        <f t="shared" si="40"/>
        <v>0</v>
      </c>
      <c r="S166" s="352">
        <f t="shared" si="40"/>
        <v>0</v>
      </c>
      <c r="T166" s="352">
        <f t="shared" si="37"/>
        <v>0</v>
      </c>
    </row>
    <row r="167" spans="1:20" s="44" customFormat="1" ht="15.75" customHeight="1" hidden="1">
      <c r="A167" s="37"/>
      <c r="B167" s="34"/>
      <c r="C167" s="40" t="s">
        <v>393</v>
      </c>
      <c r="D167" s="40" t="s">
        <v>77</v>
      </c>
      <c r="E167" s="40" t="s">
        <v>75</v>
      </c>
      <c r="F167" s="40" t="s">
        <v>394</v>
      </c>
      <c r="G167" s="173" t="s">
        <v>79</v>
      </c>
      <c r="H167" s="349"/>
      <c r="I167" s="349">
        <f>H167-L167</f>
        <v>0</v>
      </c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50">
        <f t="shared" si="37"/>
        <v>0</v>
      </c>
    </row>
    <row r="168" spans="1:20" s="44" customFormat="1" ht="42" customHeight="1" hidden="1">
      <c r="A168" s="37"/>
      <c r="B168" s="34"/>
      <c r="C168" s="40" t="s">
        <v>395</v>
      </c>
      <c r="D168" s="40" t="s">
        <v>78</v>
      </c>
      <c r="E168" s="40" t="s">
        <v>219</v>
      </c>
      <c r="F168" s="40" t="s">
        <v>396</v>
      </c>
      <c r="G168" s="173" t="s">
        <v>178</v>
      </c>
      <c r="H168" s="349"/>
      <c r="I168" s="349">
        <f>H168-L168</f>
        <v>0</v>
      </c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50">
        <f t="shared" si="37"/>
        <v>0</v>
      </c>
    </row>
    <row r="169" spans="1:20" s="44" customFormat="1" ht="30" customHeight="1" hidden="1">
      <c r="A169" s="37"/>
      <c r="B169" s="34"/>
      <c r="C169" s="40" t="s">
        <v>397</v>
      </c>
      <c r="D169" s="40" t="s">
        <v>179</v>
      </c>
      <c r="E169" s="40" t="s">
        <v>180</v>
      </c>
      <c r="F169" s="40" t="s">
        <v>398</v>
      </c>
      <c r="G169" s="173" t="s">
        <v>181</v>
      </c>
      <c r="H169" s="349"/>
      <c r="I169" s="349">
        <f>H169-L169</f>
        <v>0</v>
      </c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>
        <f t="shared" si="37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4" t="s">
        <v>400</v>
      </c>
      <c r="H170" s="351"/>
      <c r="I170" s="351">
        <f aca="true" t="shared" si="41" ref="I170:S170">I171</f>
        <v>0</v>
      </c>
      <c r="J170" s="373">
        <f t="shared" si="41"/>
        <v>0</v>
      </c>
      <c r="K170" s="373">
        <f t="shared" si="41"/>
        <v>0</v>
      </c>
      <c r="L170" s="373">
        <f t="shared" si="41"/>
        <v>0</v>
      </c>
      <c r="M170" s="373">
        <f t="shared" si="41"/>
        <v>0</v>
      </c>
      <c r="N170" s="373"/>
      <c r="O170" s="373"/>
      <c r="P170" s="373">
        <f t="shared" si="41"/>
        <v>0</v>
      </c>
      <c r="Q170" s="373">
        <f t="shared" si="41"/>
        <v>0</v>
      </c>
      <c r="R170" s="373">
        <f t="shared" si="41"/>
        <v>0</v>
      </c>
      <c r="S170" s="373">
        <f t="shared" si="41"/>
        <v>0</v>
      </c>
      <c r="T170" s="351">
        <f t="shared" si="37"/>
        <v>0</v>
      </c>
    </row>
    <row r="171" spans="1:20" s="63" customFormat="1" ht="36.75" customHeight="1" hidden="1">
      <c r="A171" s="62"/>
      <c r="B171" s="61"/>
      <c r="C171" s="61"/>
      <c r="D171" s="57" t="s">
        <v>421</v>
      </c>
      <c r="E171" s="57"/>
      <c r="F171" s="57"/>
      <c r="G171" s="175" t="s">
        <v>422</v>
      </c>
      <c r="H171" s="352"/>
      <c r="I171" s="352">
        <f aca="true" t="shared" si="42" ref="I171:S171">I172</f>
        <v>0</v>
      </c>
      <c r="J171" s="352">
        <f t="shared" si="42"/>
        <v>0</v>
      </c>
      <c r="K171" s="352">
        <f t="shared" si="42"/>
        <v>0</v>
      </c>
      <c r="L171" s="352">
        <f t="shared" si="42"/>
        <v>0</v>
      </c>
      <c r="M171" s="352">
        <f t="shared" si="42"/>
        <v>0</v>
      </c>
      <c r="N171" s="352"/>
      <c r="O171" s="352"/>
      <c r="P171" s="352">
        <f t="shared" si="42"/>
        <v>0</v>
      </c>
      <c r="Q171" s="352">
        <f t="shared" si="42"/>
        <v>0</v>
      </c>
      <c r="R171" s="352">
        <f t="shared" si="42"/>
        <v>0</v>
      </c>
      <c r="S171" s="352">
        <f t="shared" si="42"/>
        <v>0</v>
      </c>
      <c r="T171" s="352">
        <f t="shared" si="37"/>
        <v>0</v>
      </c>
    </row>
    <row r="172" spans="1:20" s="44" customFormat="1" ht="36.75" customHeight="1" hidden="1">
      <c r="A172" s="37"/>
      <c r="B172" s="34"/>
      <c r="C172" s="34"/>
      <c r="D172" s="40" t="s">
        <v>311</v>
      </c>
      <c r="E172" s="40"/>
      <c r="F172" s="40" t="s">
        <v>399</v>
      </c>
      <c r="G172" s="176" t="s">
        <v>312</v>
      </c>
      <c r="H172" s="349"/>
      <c r="I172" s="349">
        <f>H172-L172</f>
        <v>0</v>
      </c>
      <c r="J172" s="349"/>
      <c r="K172" s="349"/>
      <c r="L172" s="349"/>
      <c r="M172" s="349"/>
      <c r="N172" s="349"/>
      <c r="O172" s="349"/>
      <c r="P172" s="349">
        <f>M172-S172</f>
        <v>0</v>
      </c>
      <c r="Q172" s="349">
        <f>P172-S172</f>
        <v>0</v>
      </c>
      <c r="R172" s="349"/>
      <c r="S172" s="349"/>
      <c r="T172" s="350">
        <f t="shared" si="37"/>
        <v>0</v>
      </c>
    </row>
    <row r="173" spans="1:20" s="53" customFormat="1" ht="64.5" customHeight="1" hidden="1">
      <c r="A173" s="46"/>
      <c r="B173" s="32"/>
      <c r="C173" s="32"/>
      <c r="D173" s="39" t="s">
        <v>91</v>
      </c>
      <c r="E173" s="39"/>
      <c r="F173" s="39"/>
      <c r="G173" s="177" t="s">
        <v>143</v>
      </c>
      <c r="H173" s="353"/>
      <c r="I173" s="353">
        <f>H173-L173</f>
        <v>0</v>
      </c>
      <c r="J173" s="353"/>
      <c r="K173" s="353"/>
      <c r="L173" s="353"/>
      <c r="M173" s="353">
        <f>M176</f>
        <v>0</v>
      </c>
      <c r="N173" s="353"/>
      <c r="O173" s="353"/>
      <c r="P173" s="353">
        <f>M173-S173</f>
        <v>0</v>
      </c>
      <c r="Q173" s="353"/>
      <c r="R173" s="353"/>
      <c r="S173" s="353">
        <f>S176</f>
        <v>0</v>
      </c>
      <c r="T173" s="374">
        <f t="shared" si="37"/>
        <v>0</v>
      </c>
    </row>
    <row r="174" spans="1:20" s="53" customFormat="1" ht="51.75" customHeight="1" hidden="1">
      <c r="A174" s="46"/>
      <c r="B174" s="32"/>
      <c r="C174" s="32"/>
      <c r="D174" s="39" t="s">
        <v>90</v>
      </c>
      <c r="E174" s="39"/>
      <c r="F174" s="39"/>
      <c r="G174" s="177" t="s">
        <v>143</v>
      </c>
      <c r="H174" s="353"/>
      <c r="I174" s="353"/>
      <c r="J174" s="353"/>
      <c r="K174" s="353"/>
      <c r="L174" s="353"/>
      <c r="M174" s="353">
        <f>M176</f>
        <v>0</v>
      </c>
      <c r="N174" s="353"/>
      <c r="O174" s="353"/>
      <c r="P174" s="353">
        <f>M174-S174</f>
        <v>0</v>
      </c>
      <c r="Q174" s="353"/>
      <c r="R174" s="353"/>
      <c r="S174" s="353">
        <f>S176</f>
        <v>0</v>
      </c>
      <c r="T174" s="374">
        <f t="shared" si="37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88</v>
      </c>
      <c r="F175" s="39"/>
      <c r="G175" s="177" t="s">
        <v>440</v>
      </c>
      <c r="H175" s="353"/>
      <c r="I175" s="353"/>
      <c r="J175" s="353"/>
      <c r="K175" s="353"/>
      <c r="L175" s="353"/>
      <c r="M175" s="353">
        <f>M176</f>
        <v>0</v>
      </c>
      <c r="N175" s="353"/>
      <c r="O175" s="353"/>
      <c r="P175" s="353">
        <f>M175-S175</f>
        <v>0</v>
      </c>
      <c r="Q175" s="353"/>
      <c r="R175" s="353"/>
      <c r="S175" s="353">
        <f>S176</f>
        <v>0</v>
      </c>
      <c r="T175" s="374">
        <f t="shared" si="37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89</v>
      </c>
      <c r="E176" s="40" t="s">
        <v>80</v>
      </c>
      <c r="F176" s="40" t="s">
        <v>399</v>
      </c>
      <c r="G176" s="178" t="s">
        <v>81</v>
      </c>
      <c r="H176" s="349"/>
      <c r="I176" s="349"/>
      <c r="J176" s="349"/>
      <c r="K176" s="349"/>
      <c r="L176" s="349"/>
      <c r="M176" s="349"/>
      <c r="N176" s="349"/>
      <c r="O176" s="349"/>
      <c r="P176" s="349">
        <f>M176-S176</f>
        <v>0</v>
      </c>
      <c r="Q176" s="349"/>
      <c r="R176" s="349"/>
      <c r="S176" s="349"/>
      <c r="T176" s="350">
        <f t="shared" si="37"/>
        <v>0</v>
      </c>
    </row>
    <row r="177" spans="1:20" s="44" customFormat="1" ht="24.75" customHeight="1" hidden="1">
      <c r="A177" s="37"/>
      <c r="B177" s="34"/>
      <c r="C177" s="34"/>
      <c r="D177" s="40" t="s">
        <v>432</v>
      </c>
      <c r="E177" s="40" t="s">
        <v>433</v>
      </c>
      <c r="F177" s="40" t="s">
        <v>398</v>
      </c>
      <c r="G177" s="178" t="s">
        <v>434</v>
      </c>
      <c r="H177" s="349"/>
      <c r="I177" s="349">
        <f>H177-L177</f>
        <v>0</v>
      </c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>
        <f t="shared" si="37"/>
        <v>0</v>
      </c>
    </row>
    <row r="178" spans="1:20" s="66" customFormat="1" ht="52.5" customHeight="1">
      <c r="A178" s="65"/>
      <c r="B178" s="51">
        <v>76</v>
      </c>
      <c r="C178" s="51"/>
      <c r="D178" s="47" t="s">
        <v>82</v>
      </c>
      <c r="E178" s="47"/>
      <c r="F178" s="47"/>
      <c r="G178" s="182" t="s">
        <v>144</v>
      </c>
      <c r="H178" s="375">
        <f>H179+H182+H187+H188</f>
        <v>70000</v>
      </c>
      <c r="I178" s="375">
        <f>I179+I182+I187</f>
        <v>70000</v>
      </c>
      <c r="J178" s="375">
        <f>J180+J181+J182+J183+J184+J185+J186+J187</f>
        <v>0</v>
      </c>
      <c r="K178" s="375">
        <f>K180+K181+K182+K183+K184+K185+K186+K187</f>
        <v>0</v>
      </c>
      <c r="L178" s="375">
        <f>L180+L181+L182+L183+L184+L185+L186+L187+L188</f>
        <v>0</v>
      </c>
      <c r="M178" s="375">
        <f aca="true" t="shared" si="43" ref="M178:S178">M180+M181+M182+M183+M184+M185+M186+M187</f>
        <v>0</v>
      </c>
      <c r="N178" s="375">
        <f t="shared" si="43"/>
        <v>0</v>
      </c>
      <c r="O178" s="375"/>
      <c r="P178" s="375">
        <f t="shared" si="43"/>
        <v>0</v>
      </c>
      <c r="Q178" s="375">
        <f t="shared" si="43"/>
        <v>0</v>
      </c>
      <c r="R178" s="375">
        <f t="shared" si="43"/>
        <v>0</v>
      </c>
      <c r="S178" s="375">
        <f t="shared" si="43"/>
        <v>0</v>
      </c>
      <c r="T178" s="375">
        <f t="shared" si="37"/>
        <v>70000</v>
      </c>
    </row>
    <row r="179" spans="1:20" s="66" customFormat="1" ht="52.5" customHeight="1">
      <c r="A179" s="65"/>
      <c r="B179" s="51"/>
      <c r="C179" s="51"/>
      <c r="D179" s="47" t="s">
        <v>83</v>
      </c>
      <c r="E179" s="47"/>
      <c r="F179" s="47"/>
      <c r="G179" s="182" t="s">
        <v>145</v>
      </c>
      <c r="H179" s="375">
        <f>H180+H183+H188+H189+H190</f>
        <v>70000</v>
      </c>
      <c r="I179" s="375">
        <f>I180+I183+I188+I189+I190</f>
        <v>70000</v>
      </c>
      <c r="J179" s="375">
        <f>J180+J183+J188</f>
        <v>0</v>
      </c>
      <c r="K179" s="375">
        <f>K180+K183+K188</f>
        <v>0</v>
      </c>
      <c r="L179" s="375">
        <f>L180+L183+L188</f>
        <v>0</v>
      </c>
      <c r="M179" s="375">
        <f>M180+M183+M188</f>
        <v>0</v>
      </c>
      <c r="N179" s="375">
        <f>N180+N183+N188</f>
        <v>0</v>
      </c>
      <c r="O179" s="375"/>
      <c r="P179" s="375"/>
      <c r="Q179" s="375">
        <f>Q180+Q183+Q188</f>
        <v>0</v>
      </c>
      <c r="R179" s="375">
        <f>R180+R183+R188</f>
        <v>0</v>
      </c>
      <c r="S179" s="375">
        <f>S180+S183+S188</f>
        <v>0</v>
      </c>
      <c r="T179" s="375">
        <f t="shared" si="37"/>
        <v>70000</v>
      </c>
    </row>
    <row r="180" spans="1:20" s="44" customFormat="1" ht="18.75" customHeight="1" hidden="1">
      <c r="A180" s="37"/>
      <c r="B180" s="34"/>
      <c r="C180" s="40" t="s">
        <v>401</v>
      </c>
      <c r="D180" s="40" t="s">
        <v>84</v>
      </c>
      <c r="E180" s="40" t="s">
        <v>220</v>
      </c>
      <c r="F180" s="40" t="s">
        <v>338</v>
      </c>
      <c r="G180" s="179" t="s">
        <v>402</v>
      </c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50">
        <f t="shared" si="37"/>
        <v>0</v>
      </c>
    </row>
    <row r="181" spans="1:20" s="44" customFormat="1" ht="50.25" customHeight="1" hidden="1">
      <c r="A181" s="37"/>
      <c r="B181" s="34"/>
      <c r="C181" s="40" t="s">
        <v>403</v>
      </c>
      <c r="D181" s="40"/>
      <c r="E181" s="40"/>
      <c r="F181" s="40" t="s">
        <v>404</v>
      </c>
      <c r="G181" s="176" t="s">
        <v>405</v>
      </c>
      <c r="H181" s="349"/>
      <c r="I181" s="349">
        <f>H181-L181</f>
        <v>0</v>
      </c>
      <c r="J181" s="349"/>
      <c r="K181" s="349"/>
      <c r="L181" s="349"/>
      <c r="M181" s="349"/>
      <c r="N181" s="349"/>
      <c r="O181" s="349"/>
      <c r="P181" s="349">
        <f aca="true" t="shared" si="44" ref="P181:P187">M181-S181</f>
        <v>0</v>
      </c>
      <c r="Q181" s="349"/>
      <c r="R181" s="349"/>
      <c r="S181" s="349"/>
      <c r="T181" s="350">
        <f t="shared" si="37"/>
        <v>0</v>
      </c>
    </row>
    <row r="182" spans="1:20" s="44" customFormat="1" ht="36" customHeight="1" hidden="1">
      <c r="A182" s="37"/>
      <c r="B182" s="34"/>
      <c r="C182" s="40" t="s">
        <v>406</v>
      </c>
      <c r="D182" s="40"/>
      <c r="E182" s="40"/>
      <c r="F182" s="40" t="s">
        <v>404</v>
      </c>
      <c r="G182" s="176" t="s">
        <v>407</v>
      </c>
      <c r="H182" s="349"/>
      <c r="I182" s="349">
        <f aca="true" t="shared" si="45" ref="I182:I190">H182-L182</f>
        <v>0</v>
      </c>
      <c r="J182" s="349"/>
      <c r="K182" s="349"/>
      <c r="L182" s="349"/>
      <c r="M182" s="349"/>
      <c r="N182" s="349"/>
      <c r="O182" s="349"/>
      <c r="P182" s="349">
        <f t="shared" si="44"/>
        <v>0</v>
      </c>
      <c r="Q182" s="349"/>
      <c r="R182" s="349"/>
      <c r="S182" s="349"/>
      <c r="T182" s="350">
        <f t="shared" si="37"/>
        <v>0</v>
      </c>
    </row>
    <row r="183" spans="1:20" s="44" customFormat="1" ht="20.25" customHeight="1" hidden="1">
      <c r="A183" s="37"/>
      <c r="B183" s="34"/>
      <c r="C183" s="40" t="s">
        <v>408</v>
      </c>
      <c r="D183" s="40" t="s">
        <v>170</v>
      </c>
      <c r="E183" s="40" t="s">
        <v>87</v>
      </c>
      <c r="F183" s="40" t="s">
        <v>404</v>
      </c>
      <c r="G183" s="179" t="s">
        <v>182</v>
      </c>
      <c r="H183" s="349"/>
      <c r="I183" s="349">
        <f t="shared" si="45"/>
        <v>0</v>
      </c>
      <c r="J183" s="349"/>
      <c r="K183" s="349"/>
      <c r="L183" s="349"/>
      <c r="M183" s="349"/>
      <c r="N183" s="349"/>
      <c r="O183" s="349"/>
      <c r="P183" s="349">
        <f t="shared" si="44"/>
        <v>0</v>
      </c>
      <c r="Q183" s="349"/>
      <c r="R183" s="349"/>
      <c r="S183" s="349"/>
      <c r="T183" s="350">
        <f t="shared" si="37"/>
        <v>0</v>
      </c>
    </row>
    <row r="184" spans="1:20" s="44" customFormat="1" ht="48.75" customHeight="1" hidden="1">
      <c r="A184" s="37"/>
      <c r="B184" s="34"/>
      <c r="C184" s="40" t="s">
        <v>409</v>
      </c>
      <c r="D184" s="40"/>
      <c r="E184" s="40"/>
      <c r="F184" s="40" t="s">
        <v>404</v>
      </c>
      <c r="G184" s="176" t="s">
        <v>410</v>
      </c>
      <c r="H184" s="349"/>
      <c r="I184" s="349">
        <f t="shared" si="45"/>
        <v>0</v>
      </c>
      <c r="J184" s="349"/>
      <c r="K184" s="349"/>
      <c r="L184" s="349"/>
      <c r="M184" s="349"/>
      <c r="N184" s="349"/>
      <c r="O184" s="349"/>
      <c r="P184" s="349">
        <f t="shared" si="44"/>
        <v>0</v>
      </c>
      <c r="Q184" s="349"/>
      <c r="R184" s="349"/>
      <c r="S184" s="349"/>
      <c r="T184" s="352">
        <f t="shared" si="37"/>
        <v>0</v>
      </c>
    </row>
    <row r="185" spans="1:20" s="44" customFormat="1" ht="69.75" customHeight="1" hidden="1">
      <c r="A185" s="37"/>
      <c r="B185" s="34"/>
      <c r="C185" s="40" t="s">
        <v>411</v>
      </c>
      <c r="D185" s="40"/>
      <c r="E185" s="40"/>
      <c r="F185" s="40" t="s">
        <v>404</v>
      </c>
      <c r="G185" s="176" t="s">
        <v>412</v>
      </c>
      <c r="H185" s="349"/>
      <c r="I185" s="349">
        <f t="shared" si="45"/>
        <v>0</v>
      </c>
      <c r="J185" s="349"/>
      <c r="K185" s="349"/>
      <c r="L185" s="349"/>
      <c r="M185" s="349"/>
      <c r="N185" s="349"/>
      <c r="O185" s="349"/>
      <c r="P185" s="349">
        <f t="shared" si="44"/>
        <v>0</v>
      </c>
      <c r="Q185" s="349"/>
      <c r="R185" s="349"/>
      <c r="S185" s="349"/>
      <c r="T185" s="352">
        <f t="shared" si="37"/>
        <v>0</v>
      </c>
    </row>
    <row r="186" spans="1:20" s="44" customFormat="1" ht="48" customHeight="1" hidden="1">
      <c r="A186" s="37"/>
      <c r="B186" s="34"/>
      <c r="C186" s="40" t="s">
        <v>413</v>
      </c>
      <c r="D186" s="40"/>
      <c r="E186" s="40"/>
      <c r="F186" s="40" t="s">
        <v>404</v>
      </c>
      <c r="G186" s="176" t="s">
        <v>414</v>
      </c>
      <c r="H186" s="349"/>
      <c r="I186" s="349">
        <f t="shared" si="45"/>
        <v>0</v>
      </c>
      <c r="J186" s="349"/>
      <c r="K186" s="349"/>
      <c r="L186" s="349"/>
      <c r="M186" s="349"/>
      <c r="N186" s="349"/>
      <c r="O186" s="349"/>
      <c r="P186" s="349">
        <f t="shared" si="44"/>
        <v>0</v>
      </c>
      <c r="Q186" s="349"/>
      <c r="R186" s="349"/>
      <c r="S186" s="349"/>
      <c r="T186" s="352">
        <f t="shared" si="37"/>
        <v>0</v>
      </c>
    </row>
    <row r="187" spans="1:20" s="44" customFormat="1" ht="18.75" customHeight="1" hidden="1">
      <c r="A187" s="37"/>
      <c r="B187" s="34"/>
      <c r="C187" s="40" t="s">
        <v>415</v>
      </c>
      <c r="D187" s="40"/>
      <c r="E187" s="40"/>
      <c r="F187" s="40" t="s">
        <v>404</v>
      </c>
      <c r="G187" s="179" t="s">
        <v>416</v>
      </c>
      <c r="H187" s="349"/>
      <c r="I187" s="349">
        <f t="shared" si="45"/>
        <v>0</v>
      </c>
      <c r="J187" s="349"/>
      <c r="K187" s="349"/>
      <c r="L187" s="349"/>
      <c r="M187" s="349"/>
      <c r="N187" s="349"/>
      <c r="O187" s="349"/>
      <c r="P187" s="349">
        <f t="shared" si="44"/>
        <v>0</v>
      </c>
      <c r="Q187" s="349"/>
      <c r="R187" s="349"/>
      <c r="S187" s="349"/>
      <c r="T187" s="352">
        <f t="shared" si="37"/>
        <v>0</v>
      </c>
    </row>
    <row r="188" spans="1:20" s="44" customFormat="1" ht="18.75" customHeight="1" hidden="1">
      <c r="A188" s="37"/>
      <c r="B188" s="34"/>
      <c r="C188" s="40" t="s">
        <v>415</v>
      </c>
      <c r="D188" s="40"/>
      <c r="E188" s="40"/>
      <c r="F188" s="40" t="s">
        <v>404</v>
      </c>
      <c r="G188" s="179" t="s">
        <v>416</v>
      </c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50">
        <f t="shared" si="37"/>
        <v>0</v>
      </c>
    </row>
    <row r="189" spans="1:20" s="44" customFormat="1" ht="48" customHeight="1">
      <c r="A189" s="37"/>
      <c r="B189" s="34"/>
      <c r="C189" s="40" t="s">
        <v>451</v>
      </c>
      <c r="D189" s="40" t="s">
        <v>85</v>
      </c>
      <c r="E189" s="40" t="s">
        <v>86</v>
      </c>
      <c r="F189" s="40" t="s">
        <v>404</v>
      </c>
      <c r="G189" s="179" t="s">
        <v>183</v>
      </c>
      <c r="H189" s="349">
        <v>70000</v>
      </c>
      <c r="I189" s="349">
        <f t="shared" si="45"/>
        <v>70000</v>
      </c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50">
        <f t="shared" si="37"/>
        <v>70000</v>
      </c>
    </row>
    <row r="190" spans="1:20" s="44" customFormat="1" ht="48" customHeight="1" hidden="1">
      <c r="A190" s="37"/>
      <c r="B190" s="34"/>
      <c r="C190" s="40"/>
      <c r="D190" s="40" t="s">
        <v>85</v>
      </c>
      <c r="E190" s="40" t="s">
        <v>86</v>
      </c>
      <c r="F190" s="40" t="s">
        <v>404</v>
      </c>
      <c r="G190" s="179" t="s">
        <v>183</v>
      </c>
      <c r="H190" s="349"/>
      <c r="I190" s="349">
        <f t="shared" si="45"/>
        <v>0</v>
      </c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50">
        <f t="shared" si="37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289</v>
      </c>
      <c r="H191" s="376">
        <f aca="true" t="shared" si="46" ref="H191:S191">H12+H25+H178</f>
        <v>3649776.2899999996</v>
      </c>
      <c r="I191" s="376">
        <f t="shared" si="46"/>
        <v>3649776.2899999996</v>
      </c>
      <c r="J191" s="376">
        <f>J12+J25+J178</f>
        <v>2095917.84</v>
      </c>
      <c r="K191" s="376">
        <f t="shared" si="46"/>
        <v>505000</v>
      </c>
      <c r="L191" s="376">
        <f t="shared" si="46"/>
        <v>0</v>
      </c>
      <c r="M191" s="376">
        <f t="shared" si="46"/>
        <v>90000</v>
      </c>
      <c r="N191" s="376">
        <f t="shared" si="46"/>
        <v>90000</v>
      </c>
      <c r="O191" s="376">
        <f t="shared" si="46"/>
        <v>90000</v>
      </c>
      <c r="P191" s="376">
        <f t="shared" si="46"/>
        <v>90000</v>
      </c>
      <c r="Q191" s="376">
        <f t="shared" si="46"/>
        <v>0</v>
      </c>
      <c r="R191" s="376">
        <f t="shared" si="46"/>
        <v>0</v>
      </c>
      <c r="S191" s="376">
        <f t="shared" si="46"/>
        <v>0</v>
      </c>
      <c r="T191" s="377">
        <f t="shared" si="37"/>
        <v>3739776.2899999996</v>
      </c>
    </row>
    <row r="193" spans="2:20" ht="23.25" customHeight="1">
      <c r="B193" s="491"/>
      <c r="C193" s="491"/>
      <c r="D193" s="491"/>
      <c r="E193" s="491"/>
      <c r="F193" s="491"/>
      <c r="G193" s="491"/>
      <c r="H193" s="491"/>
      <c r="I193" s="491"/>
      <c r="J193" s="491"/>
      <c r="K193" s="491"/>
      <c r="L193" s="491"/>
      <c r="M193" s="491"/>
      <c r="N193" s="491"/>
      <c r="O193" s="491"/>
      <c r="P193" s="491"/>
      <c r="Q193" s="491"/>
      <c r="R193" s="491"/>
      <c r="S193" s="491"/>
      <c r="T193" s="491"/>
    </row>
    <row r="194" spans="2:20" ht="18.75" customHeight="1">
      <c r="B194" s="491"/>
      <c r="C194" s="491"/>
      <c r="D194" s="491"/>
      <c r="E194" s="491"/>
      <c r="F194" s="491"/>
      <c r="G194" s="491"/>
      <c r="H194" s="491"/>
      <c r="I194" s="491"/>
      <c r="J194" s="491"/>
      <c r="K194" s="491"/>
      <c r="L194" s="491"/>
      <c r="M194" s="491"/>
      <c r="N194" s="491"/>
      <c r="O194" s="491"/>
      <c r="P194" s="491"/>
      <c r="Q194" s="491"/>
      <c r="R194" s="491"/>
      <c r="S194" s="491"/>
      <c r="T194" s="491"/>
    </row>
    <row r="196" spans="2:5" ht="12.75">
      <c r="B196" s="45" t="s">
        <v>302</v>
      </c>
      <c r="C196" s="45"/>
      <c r="D196" s="46"/>
      <c r="E196" s="46"/>
    </row>
  </sheetData>
  <sheetProtection/>
  <mergeCells count="30"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  <mergeCell ref="D3:T3"/>
    <mergeCell ref="Q2:T2"/>
    <mergeCell ref="B193:T193"/>
    <mergeCell ref="B194:T194"/>
    <mergeCell ref="R9:R10"/>
    <mergeCell ref="S8:S10"/>
    <mergeCell ref="I8:I10"/>
    <mergeCell ref="J9:J10"/>
    <mergeCell ref="K9:K10"/>
    <mergeCell ref="D7:D10"/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="75" zoomScaleNormal="75" zoomScalePageLayoutView="0" workbookViewId="0" topLeftCell="C1">
      <selection activeCell="O5" sqref="O5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91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490" t="s">
        <v>658</v>
      </c>
      <c r="O2" s="490"/>
      <c r="P2" s="490"/>
      <c r="Q2" s="490"/>
      <c r="R2" s="490"/>
    </row>
    <row r="3" spans="2:18" ht="25.5" customHeight="1">
      <c r="B3" s="2"/>
      <c r="C3" s="2"/>
      <c r="D3" s="2"/>
      <c r="E3" s="2"/>
      <c r="F3" s="502"/>
      <c r="G3" s="502"/>
      <c r="H3" s="502"/>
      <c r="I3" s="502"/>
      <c r="J3" s="502"/>
      <c r="K3" s="502"/>
      <c r="L3" s="502"/>
      <c r="M3" s="502"/>
      <c r="N3" s="503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501" t="s">
        <v>554</v>
      </c>
      <c r="G4" s="501"/>
      <c r="H4" s="501"/>
      <c r="I4" s="501"/>
      <c r="J4" s="501"/>
      <c r="K4" s="501"/>
      <c r="L4" s="501"/>
      <c r="M4" s="501"/>
      <c r="N4" s="501"/>
      <c r="O4" s="1"/>
      <c r="P4" s="1"/>
      <c r="Q4" s="1"/>
      <c r="R4" s="1"/>
    </row>
    <row r="5" spans="2:22" ht="35.25" customHeight="1">
      <c r="B5" s="4"/>
      <c r="C5" s="498">
        <v>25313200000</v>
      </c>
      <c r="D5" s="499"/>
      <c r="E5" s="16"/>
      <c r="F5" s="501"/>
      <c r="G5" s="501"/>
      <c r="H5" s="501"/>
      <c r="I5" s="501"/>
      <c r="J5" s="501"/>
      <c r="K5" s="501"/>
      <c r="L5" s="501"/>
      <c r="M5" s="501"/>
      <c r="N5" s="501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500" t="s">
        <v>386</v>
      </c>
      <c r="D6" s="500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303</v>
      </c>
      <c r="S6" s="14"/>
      <c r="T6" s="14"/>
      <c r="U6" s="14"/>
      <c r="V6" s="14"/>
    </row>
    <row r="7" spans="1:22" ht="30.75" customHeight="1">
      <c r="A7" s="18"/>
      <c r="B7" s="475" t="s">
        <v>425</v>
      </c>
      <c r="C7" s="475" t="s">
        <v>652</v>
      </c>
      <c r="D7" s="475" t="s">
        <v>7</v>
      </c>
      <c r="E7" s="475" t="s">
        <v>8</v>
      </c>
      <c r="F7" s="506" t="s">
        <v>1</v>
      </c>
      <c r="G7" s="497" t="s">
        <v>264</v>
      </c>
      <c r="H7" s="497"/>
      <c r="I7" s="497"/>
      <c r="J7" s="508"/>
      <c r="K7" s="496" t="s">
        <v>265</v>
      </c>
      <c r="L7" s="497"/>
      <c r="M7" s="497"/>
      <c r="N7" s="497"/>
      <c r="O7" s="481" t="s">
        <v>266</v>
      </c>
      <c r="P7" s="481"/>
      <c r="Q7" s="481"/>
      <c r="R7" s="481"/>
      <c r="S7" s="14"/>
      <c r="T7" s="14"/>
      <c r="U7" s="14"/>
      <c r="V7" s="14"/>
    </row>
    <row r="8" spans="1:22" ht="28.5" customHeight="1">
      <c r="A8" s="19"/>
      <c r="B8" s="476"/>
      <c r="C8" s="476"/>
      <c r="D8" s="476"/>
      <c r="E8" s="476"/>
      <c r="F8" s="509"/>
      <c r="G8" s="506" t="s">
        <v>269</v>
      </c>
      <c r="H8" s="504" t="s">
        <v>270</v>
      </c>
      <c r="I8" s="505"/>
      <c r="J8" s="506" t="s">
        <v>271</v>
      </c>
      <c r="K8" s="506" t="s">
        <v>269</v>
      </c>
      <c r="L8" s="504" t="s">
        <v>270</v>
      </c>
      <c r="M8" s="505"/>
      <c r="N8" s="506" t="s">
        <v>271</v>
      </c>
      <c r="O8" s="506" t="s">
        <v>269</v>
      </c>
      <c r="P8" s="504" t="s">
        <v>270</v>
      </c>
      <c r="Q8" s="505"/>
      <c r="R8" s="506" t="s">
        <v>271</v>
      </c>
      <c r="S8" s="14"/>
      <c r="T8" s="14"/>
      <c r="U8" s="14"/>
      <c r="V8" s="14"/>
    </row>
    <row r="9" spans="1:22" ht="92.25" customHeight="1">
      <c r="A9" s="43"/>
      <c r="B9" s="477"/>
      <c r="C9" s="477"/>
      <c r="D9" s="477"/>
      <c r="E9" s="477"/>
      <c r="F9" s="507"/>
      <c r="G9" s="507"/>
      <c r="H9" s="72" t="s">
        <v>190</v>
      </c>
      <c r="I9" s="72" t="s">
        <v>385</v>
      </c>
      <c r="J9" s="507"/>
      <c r="K9" s="507"/>
      <c r="L9" s="72" t="s">
        <v>190</v>
      </c>
      <c r="M9" s="72" t="s">
        <v>385</v>
      </c>
      <c r="N9" s="507"/>
      <c r="O9" s="507"/>
      <c r="P9" s="72" t="s">
        <v>190</v>
      </c>
      <c r="Q9" s="72" t="s">
        <v>385</v>
      </c>
      <c r="R9" s="507"/>
      <c r="S9" s="14"/>
      <c r="T9" s="14"/>
      <c r="U9" s="14"/>
      <c r="V9" s="14"/>
    </row>
    <row r="10" spans="1:18" s="156" customFormat="1" ht="55.5" customHeight="1">
      <c r="A10" s="151"/>
      <c r="B10" s="160"/>
      <c r="C10" s="160" t="s">
        <v>15</v>
      </c>
      <c r="D10" s="160"/>
      <c r="E10" s="160"/>
      <c r="F10" s="161" t="s">
        <v>146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6" customFormat="1" ht="63" customHeight="1">
      <c r="A11" s="151"/>
      <c r="B11" s="160"/>
      <c r="C11" s="160" t="s">
        <v>16</v>
      </c>
      <c r="D11" s="160"/>
      <c r="E11" s="160"/>
      <c r="F11" s="161" t="s">
        <v>146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73" customFormat="1" ht="60" customHeight="1">
      <c r="A12" s="164"/>
      <c r="B12" s="165">
        <v>250911</v>
      </c>
      <c r="C12" s="166" t="s">
        <v>136</v>
      </c>
      <c r="D12" s="165">
        <v>8831</v>
      </c>
      <c r="E12" s="166" t="s">
        <v>291</v>
      </c>
      <c r="F12" s="183" t="s">
        <v>389</v>
      </c>
      <c r="G12" s="167"/>
      <c r="H12" s="167">
        <v>84360</v>
      </c>
      <c r="I12" s="167"/>
      <c r="J12" s="167">
        <f>G12+H12</f>
        <v>84360</v>
      </c>
      <c r="K12" s="167"/>
      <c r="L12" s="167"/>
      <c r="M12" s="167"/>
      <c r="N12" s="167"/>
      <c r="O12" s="167">
        <f>G12+K12</f>
        <v>0</v>
      </c>
      <c r="P12" s="167">
        <f>H12+L12</f>
        <v>84360</v>
      </c>
      <c r="Q12" s="167"/>
      <c r="R12" s="167">
        <f>O12+P12</f>
        <v>84360</v>
      </c>
    </row>
    <row r="13" spans="1:18" s="73" customFormat="1" ht="72.75" customHeight="1">
      <c r="A13" s="164"/>
      <c r="B13" s="165">
        <v>250912</v>
      </c>
      <c r="C13" s="166" t="s">
        <v>137</v>
      </c>
      <c r="D13" s="165">
        <v>8832</v>
      </c>
      <c r="E13" s="166" t="s">
        <v>291</v>
      </c>
      <c r="F13" s="183" t="s">
        <v>390</v>
      </c>
      <c r="G13" s="168"/>
      <c r="H13" s="168"/>
      <c r="I13" s="168"/>
      <c r="J13" s="168"/>
      <c r="K13" s="168"/>
      <c r="L13" s="168">
        <v>-84360</v>
      </c>
      <c r="M13" s="168"/>
      <c r="N13" s="167">
        <f>K13+L13</f>
        <v>-84360</v>
      </c>
      <c r="O13" s="167">
        <f>G13+K13</f>
        <v>0</v>
      </c>
      <c r="P13" s="167">
        <f>H13+L13</f>
        <v>-84360</v>
      </c>
      <c r="Q13" s="167"/>
      <c r="R13" s="167">
        <f>O13+P13</f>
        <v>-84360</v>
      </c>
    </row>
    <row r="14" spans="1:18" s="156" customFormat="1" ht="31.5" customHeight="1">
      <c r="A14" s="151"/>
      <c r="B14" s="152"/>
      <c r="C14" s="152"/>
      <c r="D14" s="152"/>
      <c r="E14" s="153"/>
      <c r="F14" s="154" t="s">
        <v>289</v>
      </c>
      <c r="G14" s="155"/>
      <c r="H14" s="155">
        <v>84360</v>
      </c>
      <c r="I14" s="155">
        <f aca="true" t="shared" si="0" ref="I14:Q14">SUM(I10)</f>
        <v>0</v>
      </c>
      <c r="J14" s="155">
        <v>84360</v>
      </c>
      <c r="K14" s="155">
        <f t="shared" si="0"/>
        <v>0</v>
      </c>
      <c r="L14" s="155">
        <v>-84360</v>
      </c>
      <c r="M14" s="155">
        <f t="shared" si="0"/>
        <v>0</v>
      </c>
      <c r="N14" s="155">
        <v>-84360</v>
      </c>
      <c r="O14" s="155"/>
      <c r="P14" s="155">
        <f t="shared" si="0"/>
        <v>0</v>
      </c>
      <c r="Q14" s="155">
        <f t="shared" si="0"/>
        <v>0</v>
      </c>
      <c r="R14" s="155"/>
    </row>
    <row r="16" spans="1:18" s="5" customFormat="1" ht="9" customHeight="1">
      <c r="A16" s="6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</row>
    <row r="17" spans="1:18" s="5" customFormat="1" ht="26.25" customHeight="1">
      <c r="A17" s="6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</row>
    <row r="19" spans="2:4" ht="12.75">
      <c r="B19" s="46"/>
      <c r="C19" s="46"/>
      <c r="D19" s="46"/>
    </row>
  </sheetData>
  <sheetProtection/>
  <mergeCells count="24">
    <mergeCell ref="N8:N9"/>
    <mergeCell ref="J8:J9"/>
    <mergeCell ref="F7:F9"/>
    <mergeCell ref="K8:K9"/>
    <mergeCell ref="O8:O9"/>
    <mergeCell ref="O7:R7"/>
    <mergeCell ref="H8:I8"/>
    <mergeCell ref="R8:R9"/>
    <mergeCell ref="B17:R17"/>
    <mergeCell ref="B16:R16"/>
    <mergeCell ref="D7:D9"/>
    <mergeCell ref="C7:C9"/>
    <mergeCell ref="G7:J7"/>
    <mergeCell ref="K7:N7"/>
    <mergeCell ref="C5:D5"/>
    <mergeCell ref="C6:D6"/>
    <mergeCell ref="N2:R2"/>
    <mergeCell ref="F4:N5"/>
    <mergeCell ref="F3:N3"/>
    <mergeCell ref="B7:B9"/>
    <mergeCell ref="E7:E9"/>
    <mergeCell ref="P8:Q8"/>
    <mergeCell ref="G8:G9"/>
    <mergeCell ref="L8:M8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view="pageBreakPreview" zoomScale="60" zoomScaleNormal="75" zoomScalePageLayoutView="0" workbookViewId="0" topLeftCell="A3">
      <selection activeCell="A5" sqref="A5:F5"/>
    </sheetView>
  </sheetViews>
  <sheetFormatPr defaultColWidth="9.16015625" defaultRowHeight="12.75" customHeight="1"/>
  <cols>
    <col min="1" max="1" width="10" style="2" customWidth="1"/>
    <col min="2" max="2" width="35.5" style="2" customWidth="1"/>
    <col min="3" max="3" width="17.66015625" style="2" customWidth="1"/>
    <col min="4" max="4" width="18.83203125" style="2" customWidth="1"/>
    <col min="5" max="5" width="14" style="2" customWidth="1"/>
    <col min="6" max="6" width="16.33203125" style="2" customWidth="1"/>
    <col min="7" max="12" width="9.16015625" style="2" customWidth="1"/>
    <col min="13" max="16384" width="9.16015625" style="187" customWidth="1"/>
  </cols>
  <sheetData>
    <row r="1" spans="1:12" s="186" customFormat="1" ht="12.75" customHeight="1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3:13" ht="109.5" customHeight="1">
      <c r="C3" s="490" t="s">
        <v>659</v>
      </c>
      <c r="D3" s="490"/>
      <c r="E3" s="490"/>
      <c r="F3" s="490"/>
      <c r="M3" s="2"/>
    </row>
    <row r="4" spans="1:13" ht="30.75" customHeight="1">
      <c r="A4" s="511" t="s">
        <v>465</v>
      </c>
      <c r="B4" s="512"/>
      <c r="C4" s="512"/>
      <c r="D4" s="512"/>
      <c r="E4" s="512"/>
      <c r="F4" s="512"/>
      <c r="M4" s="2"/>
    </row>
    <row r="5" spans="1:6" ht="21.75" customHeight="1">
      <c r="A5" s="510" t="s">
        <v>376</v>
      </c>
      <c r="B5" s="510"/>
      <c r="C5" s="510"/>
      <c r="D5" s="510"/>
      <c r="E5" s="510"/>
      <c r="F5" s="510"/>
    </row>
    <row r="6" spans="1:6" ht="18.75" customHeight="1">
      <c r="A6" s="513">
        <v>25313200000</v>
      </c>
      <c r="B6" s="514"/>
      <c r="C6" s="188"/>
      <c r="D6" s="188"/>
      <c r="E6" s="188"/>
      <c r="F6" s="188"/>
    </row>
    <row r="7" spans="1:6" ht="19.5" customHeight="1">
      <c r="A7" s="521" t="s">
        <v>386</v>
      </c>
      <c r="B7" s="521"/>
      <c r="C7" s="521"/>
      <c r="D7" s="521"/>
      <c r="E7" s="521"/>
      <c r="F7" s="189" t="s">
        <v>303</v>
      </c>
    </row>
    <row r="8" spans="1:12" s="191" customFormat="1" ht="24.75" customHeight="1">
      <c r="A8" s="481" t="s">
        <v>260</v>
      </c>
      <c r="B8" s="481" t="s">
        <v>454</v>
      </c>
      <c r="C8" s="481" t="s">
        <v>452</v>
      </c>
      <c r="D8" s="481" t="s">
        <v>269</v>
      </c>
      <c r="E8" s="481" t="s">
        <v>270</v>
      </c>
      <c r="F8" s="481"/>
      <c r="G8" s="190"/>
      <c r="H8" s="190"/>
      <c r="I8" s="190"/>
      <c r="J8" s="190"/>
      <c r="K8" s="190"/>
      <c r="L8" s="190"/>
    </row>
    <row r="9" spans="1:12" s="191" customFormat="1" ht="47.25" customHeight="1">
      <c r="A9" s="481"/>
      <c r="B9" s="481"/>
      <c r="C9" s="481"/>
      <c r="D9" s="481"/>
      <c r="E9" s="185" t="s">
        <v>452</v>
      </c>
      <c r="F9" s="184" t="s">
        <v>191</v>
      </c>
      <c r="G9" s="190"/>
      <c r="H9" s="190"/>
      <c r="I9" s="190"/>
      <c r="J9" s="190"/>
      <c r="K9" s="190"/>
      <c r="L9" s="190"/>
    </row>
    <row r="10" spans="1:12" s="191" customFormat="1" ht="17.25" customHeight="1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90"/>
      <c r="H10" s="190"/>
      <c r="I10" s="190"/>
      <c r="J10" s="190"/>
      <c r="K10" s="190"/>
      <c r="L10" s="190"/>
    </row>
    <row r="11" spans="1:12" s="191" customFormat="1" ht="27" customHeight="1">
      <c r="A11" s="515" t="s">
        <v>455</v>
      </c>
      <c r="B11" s="516"/>
      <c r="C11" s="516"/>
      <c r="D11" s="516"/>
      <c r="E11" s="516"/>
      <c r="F11" s="517"/>
      <c r="G11" s="190"/>
      <c r="H11" s="190"/>
      <c r="I11" s="190"/>
      <c r="J11" s="190"/>
      <c r="K11" s="190"/>
      <c r="L11" s="190"/>
    </row>
    <row r="12" spans="1:12" s="191" customFormat="1" ht="29.25" customHeight="1">
      <c r="A12" s="192">
        <v>200000</v>
      </c>
      <c r="B12" s="193" t="s">
        <v>456</v>
      </c>
      <c r="C12" s="378">
        <f>D12+E12</f>
        <v>2895126.29</v>
      </c>
      <c r="D12" s="379">
        <f>D14</f>
        <v>2805126.29</v>
      </c>
      <c r="E12" s="379">
        <f>E14</f>
        <v>90000</v>
      </c>
      <c r="F12" s="379">
        <f>F14</f>
        <v>90000</v>
      </c>
      <c r="G12" s="190"/>
      <c r="H12" s="190"/>
      <c r="I12" s="190"/>
      <c r="J12" s="190"/>
      <c r="K12" s="190"/>
      <c r="L12" s="190"/>
    </row>
    <row r="13" spans="2:12" s="191" customFormat="1" ht="29.25" customHeight="1" hidden="1">
      <c r="B13" s="195"/>
      <c r="C13" s="378">
        <f>D13+E13</f>
        <v>0</v>
      </c>
      <c r="D13" s="380"/>
      <c r="E13" s="380"/>
      <c r="F13" s="380"/>
      <c r="G13" s="190"/>
      <c r="H13" s="190"/>
      <c r="I13" s="190"/>
      <c r="J13" s="190"/>
      <c r="K13" s="190"/>
      <c r="L13" s="190"/>
    </row>
    <row r="14" spans="1:12" s="191" customFormat="1" ht="43.5" customHeight="1">
      <c r="A14" s="192">
        <v>208000</v>
      </c>
      <c r="B14" s="193" t="s">
        <v>457</v>
      </c>
      <c r="C14" s="378">
        <f>D14+E14</f>
        <v>2895126.29</v>
      </c>
      <c r="D14" s="379">
        <f>D15+D16</f>
        <v>2805126.29</v>
      </c>
      <c r="E14" s="379">
        <f>E15+E16</f>
        <v>90000</v>
      </c>
      <c r="F14" s="379">
        <f>F15+F16</f>
        <v>90000</v>
      </c>
      <c r="G14" s="190"/>
      <c r="H14" s="190"/>
      <c r="I14" s="190"/>
      <c r="J14" s="190"/>
      <c r="K14" s="190"/>
      <c r="L14" s="190"/>
    </row>
    <row r="15" spans="1:12" s="199" customFormat="1" ht="38.25" customHeight="1">
      <c r="A15" s="196">
        <v>208100</v>
      </c>
      <c r="B15" s="197" t="s">
        <v>458</v>
      </c>
      <c r="C15" s="378">
        <f>D15+E15</f>
        <v>2895126.29</v>
      </c>
      <c r="D15" s="379">
        <v>2895126.29</v>
      </c>
      <c r="E15" s="379"/>
      <c r="F15" s="379"/>
      <c r="G15" s="198"/>
      <c r="H15" s="198"/>
      <c r="I15" s="198"/>
      <c r="J15" s="198"/>
      <c r="K15" s="198"/>
      <c r="L15" s="198"/>
    </row>
    <row r="16" spans="1:12" s="191" customFormat="1" ht="64.5" customHeight="1">
      <c r="A16" s="192">
        <v>208400</v>
      </c>
      <c r="B16" s="197" t="s">
        <v>459</v>
      </c>
      <c r="C16" s="378"/>
      <c r="D16" s="378">
        <v>-90000</v>
      </c>
      <c r="E16" s="378">
        <v>90000</v>
      </c>
      <c r="F16" s="378">
        <v>90000</v>
      </c>
      <c r="G16" s="190"/>
      <c r="H16" s="190"/>
      <c r="I16" s="190"/>
      <c r="J16" s="190"/>
      <c r="K16" s="190"/>
      <c r="L16" s="190"/>
    </row>
    <row r="17" spans="1:12" s="203" customFormat="1" ht="30" customHeight="1">
      <c r="A17" s="200" t="s">
        <v>460</v>
      </c>
      <c r="B17" s="201" t="s">
        <v>461</v>
      </c>
      <c r="C17" s="381">
        <f>D17+E17</f>
        <v>2895126.29</v>
      </c>
      <c r="D17" s="381">
        <f>D12</f>
        <v>2805126.29</v>
      </c>
      <c r="E17" s="381">
        <f>E12</f>
        <v>90000</v>
      </c>
      <c r="F17" s="381">
        <f>F12</f>
        <v>90000</v>
      </c>
      <c r="G17" s="202"/>
      <c r="H17" s="202"/>
      <c r="I17" s="202"/>
      <c r="J17" s="202"/>
      <c r="K17" s="202"/>
      <c r="L17" s="202"/>
    </row>
    <row r="18" spans="1:12" s="207" customFormat="1" ht="36" customHeight="1" hidden="1">
      <c r="A18" s="192">
        <v>208000</v>
      </c>
      <c r="B18" s="204" t="s">
        <v>457</v>
      </c>
      <c r="C18" s="205">
        <f>D18+E18</f>
        <v>0</v>
      </c>
      <c r="D18" s="194"/>
      <c r="E18" s="194"/>
      <c r="F18" s="194"/>
      <c r="G18" s="206"/>
      <c r="H18" s="206"/>
      <c r="I18" s="206"/>
      <c r="J18" s="206"/>
      <c r="K18" s="206"/>
      <c r="L18" s="206"/>
    </row>
    <row r="19" spans="1:12" s="207" customFormat="1" ht="36" customHeight="1" hidden="1">
      <c r="A19" s="192">
        <v>208100</v>
      </c>
      <c r="B19" s="204" t="s">
        <v>458</v>
      </c>
      <c r="C19" s="208">
        <f>D19+E19</f>
        <v>0</v>
      </c>
      <c r="D19" s="194"/>
      <c r="E19" s="194"/>
      <c r="F19" s="194"/>
      <c r="G19" s="206"/>
      <c r="H19" s="206"/>
      <c r="I19" s="206"/>
      <c r="J19" s="206"/>
      <c r="K19" s="206"/>
      <c r="L19" s="206"/>
    </row>
    <row r="20" spans="1:12" s="207" customFormat="1" ht="44.25" customHeight="1" hidden="1">
      <c r="A20" s="192">
        <v>208400</v>
      </c>
      <c r="B20" s="204" t="s">
        <v>459</v>
      </c>
      <c r="C20" s="208"/>
      <c r="D20" s="194"/>
      <c r="E20" s="194"/>
      <c r="F20" s="194"/>
      <c r="G20" s="206"/>
      <c r="H20" s="206"/>
      <c r="I20" s="206"/>
      <c r="J20" s="206"/>
      <c r="K20" s="206"/>
      <c r="L20" s="206"/>
    </row>
    <row r="21" spans="1:12" s="207" customFormat="1" ht="30" customHeight="1">
      <c r="A21" s="518" t="s">
        <v>462</v>
      </c>
      <c r="B21" s="519"/>
      <c r="C21" s="519"/>
      <c r="D21" s="519"/>
      <c r="E21" s="519"/>
      <c r="F21" s="520"/>
      <c r="G21" s="206"/>
      <c r="H21" s="206"/>
      <c r="I21" s="206"/>
      <c r="J21" s="206"/>
      <c r="K21" s="206"/>
      <c r="L21" s="206"/>
    </row>
    <row r="22" spans="1:12" s="207" customFormat="1" ht="35.25" customHeight="1">
      <c r="A22" s="192">
        <v>600000</v>
      </c>
      <c r="B22" s="209" t="s">
        <v>463</v>
      </c>
      <c r="C22" s="379">
        <f>D22+E22</f>
        <v>2895126.29</v>
      </c>
      <c r="D22" s="379">
        <f>D23</f>
        <v>2805126.29</v>
      </c>
      <c r="E22" s="379">
        <f>E23</f>
        <v>90000</v>
      </c>
      <c r="F22" s="379">
        <f>F23</f>
        <v>90000</v>
      </c>
      <c r="G22" s="206"/>
      <c r="H22" s="206"/>
      <c r="I22" s="206"/>
      <c r="J22" s="206"/>
      <c r="K22" s="206"/>
      <c r="L22" s="206"/>
    </row>
    <row r="23" spans="1:12" s="207" customFormat="1" ht="33.75" customHeight="1">
      <c r="A23" s="192">
        <v>602000</v>
      </c>
      <c r="B23" s="193" t="s">
        <v>464</v>
      </c>
      <c r="C23" s="379">
        <f>D23+E23</f>
        <v>2895126.29</v>
      </c>
      <c r="D23" s="379">
        <f>D25+D26</f>
        <v>2805126.29</v>
      </c>
      <c r="E23" s="379">
        <f>E25+E26</f>
        <v>90000</v>
      </c>
      <c r="F23" s="379">
        <f>F25+F26</f>
        <v>90000</v>
      </c>
      <c r="G23" s="206"/>
      <c r="H23" s="206"/>
      <c r="I23" s="206"/>
      <c r="J23" s="206"/>
      <c r="K23" s="206"/>
      <c r="L23" s="206"/>
    </row>
    <row r="24" spans="1:12" s="207" customFormat="1" ht="42.75" customHeight="1" hidden="1">
      <c r="A24" s="192">
        <v>602100</v>
      </c>
      <c r="B24" s="193" t="s">
        <v>458</v>
      </c>
      <c r="C24" s="379">
        <f>D24+E24</f>
        <v>0</v>
      </c>
      <c r="D24" s="379"/>
      <c r="E24" s="379"/>
      <c r="F24" s="379"/>
      <c r="G24" s="206"/>
      <c r="H24" s="206"/>
      <c r="I24" s="206"/>
      <c r="J24" s="206"/>
      <c r="K24" s="206"/>
      <c r="L24" s="206"/>
    </row>
    <row r="25" spans="1:12" s="207" customFormat="1" ht="36.75" customHeight="1">
      <c r="A25" s="192">
        <v>602100</v>
      </c>
      <c r="B25" s="193" t="s">
        <v>458</v>
      </c>
      <c r="C25" s="379">
        <f>D25+E25</f>
        <v>2895126.29</v>
      </c>
      <c r="D25" s="379">
        <v>2895126.29</v>
      </c>
      <c r="E25" s="379"/>
      <c r="F25" s="379"/>
      <c r="G25" s="206"/>
      <c r="H25" s="206"/>
      <c r="I25" s="206"/>
      <c r="J25" s="206"/>
      <c r="K25" s="206"/>
      <c r="L25" s="206"/>
    </row>
    <row r="26" spans="1:12" s="207" customFormat="1" ht="64.5" customHeight="1">
      <c r="A26" s="192">
        <v>602400</v>
      </c>
      <c r="B26" s="197" t="s">
        <v>459</v>
      </c>
      <c r="C26" s="382"/>
      <c r="D26" s="378">
        <v>-90000</v>
      </c>
      <c r="E26" s="378">
        <v>90000</v>
      </c>
      <c r="F26" s="378">
        <v>90000</v>
      </c>
      <c r="G26" s="206"/>
      <c r="H26" s="206"/>
      <c r="I26" s="206"/>
      <c r="J26" s="206"/>
      <c r="K26" s="206"/>
      <c r="L26" s="206"/>
    </row>
    <row r="27" spans="1:12" s="207" customFormat="1" ht="35.25" customHeight="1">
      <c r="A27" s="200" t="s">
        <v>460</v>
      </c>
      <c r="B27" s="201" t="s">
        <v>461</v>
      </c>
      <c r="C27" s="381">
        <f>D27+E27</f>
        <v>2895126.29</v>
      </c>
      <c r="D27" s="381">
        <f>D22</f>
        <v>2805126.29</v>
      </c>
      <c r="E27" s="381">
        <f>E22</f>
        <v>90000</v>
      </c>
      <c r="F27" s="381">
        <f>F22</f>
        <v>90000</v>
      </c>
      <c r="G27" s="206"/>
      <c r="H27" s="206"/>
      <c r="I27" s="206"/>
      <c r="J27" s="206"/>
      <c r="K27" s="206"/>
      <c r="L27" s="206"/>
    </row>
    <row r="28" spans="1:12" s="213" customFormat="1" ht="46.5" customHeight="1" hidden="1">
      <c r="A28" s="196"/>
      <c r="B28" s="197"/>
      <c r="C28" s="211"/>
      <c r="D28" s="185"/>
      <c r="E28" s="185"/>
      <c r="F28" s="185"/>
      <c r="G28" s="212"/>
      <c r="H28" s="212"/>
      <c r="I28" s="212"/>
      <c r="J28" s="212"/>
      <c r="K28" s="212"/>
      <c r="L28" s="212"/>
    </row>
    <row r="29" spans="1:12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1" spans="1:2" ht="12.75" customHeight="1">
      <c r="A31" s="45"/>
      <c r="B31" s="46"/>
    </row>
  </sheetData>
  <sheetProtection/>
  <mergeCells count="12">
    <mergeCell ref="A11:F11"/>
    <mergeCell ref="A21:F21"/>
    <mergeCell ref="A7:E7"/>
    <mergeCell ref="A8:A9"/>
    <mergeCell ref="B8:B9"/>
    <mergeCell ref="C3:F3"/>
    <mergeCell ref="C8:C9"/>
    <mergeCell ref="D8:D9"/>
    <mergeCell ref="E8:F8"/>
    <mergeCell ref="A5:F5"/>
    <mergeCell ref="A4:F4"/>
    <mergeCell ref="A6:B6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zoomScale="75" zoomScaleNormal="75" zoomScaleSheetLayoutView="75" zoomScalePageLayoutView="0" workbookViewId="0" topLeftCell="D1">
      <selection activeCell="M6" sqref="M6"/>
    </sheetView>
  </sheetViews>
  <sheetFormatPr defaultColWidth="9.16015625" defaultRowHeight="12.75"/>
  <cols>
    <col min="1" max="1" width="3.83203125" style="2" hidden="1" customWidth="1"/>
    <col min="2" max="2" width="16.5" style="2" hidden="1" customWidth="1"/>
    <col min="3" max="3" width="15.5" style="2" hidden="1" customWidth="1"/>
    <col min="4" max="4" width="12.83203125" style="2" customWidth="1"/>
    <col min="5" max="5" width="12.16015625" style="2" customWidth="1"/>
    <col min="6" max="6" width="9.83203125" style="2" customWidth="1"/>
    <col min="7" max="7" width="42.66015625" style="2" customWidth="1"/>
    <col min="8" max="8" width="61.16015625" style="2" customWidth="1"/>
    <col min="9" max="9" width="26.16015625" style="2" customWidth="1"/>
    <col min="10" max="10" width="15.5" style="2" customWidth="1"/>
    <col min="11" max="11" width="21.16015625" style="2" customWidth="1"/>
    <col min="12" max="12" width="15.83203125" style="2" customWidth="1"/>
    <col min="13" max="13" width="15.5" style="2" customWidth="1"/>
    <col min="14" max="14" width="4.33203125" style="20" customWidth="1"/>
    <col min="15" max="16384" width="9.16015625" style="20" customWidth="1"/>
  </cols>
  <sheetData>
    <row r="1" spans="1:13" s="214" customFormat="1" ht="13.5" customHeight="1">
      <c r="A1" s="71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1:13" ht="118.5" customHeight="1">
      <c r="K2" s="470" t="s">
        <v>660</v>
      </c>
      <c r="L2" s="470"/>
      <c r="M2" s="470"/>
    </row>
    <row r="3" spans="4:22" ht="21.75" customHeight="1">
      <c r="D3" s="534" t="s">
        <v>552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</row>
    <row r="4" spans="2:13" ht="44.25" customHeight="1">
      <c r="B4" s="478" t="s">
        <v>375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2:13" ht="18" customHeight="1">
      <c r="B5" s="170"/>
      <c r="C5" s="171"/>
      <c r="D5" s="537">
        <v>25313200000</v>
      </c>
      <c r="E5" s="537"/>
      <c r="F5" s="171"/>
      <c r="G5" s="171"/>
      <c r="H5" s="171"/>
      <c r="I5" s="171"/>
      <c r="J5" s="171"/>
      <c r="K5" s="171"/>
      <c r="L5" s="171"/>
      <c r="M5" s="171"/>
    </row>
    <row r="6" spans="2:13" ht="15.75" customHeight="1">
      <c r="B6" s="215"/>
      <c r="C6" s="216"/>
      <c r="D6" s="533" t="s">
        <v>386</v>
      </c>
      <c r="E6" s="533"/>
      <c r="F6" s="216"/>
      <c r="G6" s="216"/>
      <c r="H6" s="217"/>
      <c r="I6" s="217"/>
      <c r="J6" s="217"/>
      <c r="K6" s="217"/>
      <c r="L6" s="218"/>
      <c r="M6" s="219" t="s">
        <v>303</v>
      </c>
    </row>
    <row r="7" spans="1:13" s="222" customFormat="1" ht="28.5" customHeight="1">
      <c r="A7" s="89"/>
      <c r="B7" s="220"/>
      <c r="C7" s="221"/>
      <c r="D7" s="530" t="s">
        <v>466</v>
      </c>
      <c r="E7" s="530" t="s">
        <v>467</v>
      </c>
      <c r="F7" s="530" t="s">
        <v>468</v>
      </c>
      <c r="G7" s="538" t="s">
        <v>469</v>
      </c>
      <c r="H7" s="528" t="s">
        <v>470</v>
      </c>
      <c r="I7" s="531" t="s">
        <v>471</v>
      </c>
      <c r="J7" s="528" t="s">
        <v>452</v>
      </c>
      <c r="K7" s="526" t="s">
        <v>269</v>
      </c>
      <c r="L7" s="524" t="s">
        <v>270</v>
      </c>
      <c r="M7" s="525"/>
    </row>
    <row r="8" spans="1:13" s="222" customFormat="1" ht="119.25" customHeight="1">
      <c r="A8" s="223"/>
      <c r="B8" s="224" t="s">
        <v>617</v>
      </c>
      <c r="C8" s="225" t="s">
        <v>425</v>
      </c>
      <c r="D8" s="529"/>
      <c r="E8" s="529"/>
      <c r="F8" s="529"/>
      <c r="G8" s="539"/>
      <c r="H8" s="529"/>
      <c r="I8" s="532"/>
      <c r="J8" s="529"/>
      <c r="K8" s="527"/>
      <c r="L8" s="226" t="s">
        <v>452</v>
      </c>
      <c r="M8" s="227" t="s">
        <v>191</v>
      </c>
    </row>
    <row r="9" spans="1:13" s="233" customFormat="1" ht="12.75" customHeight="1">
      <c r="A9" s="228"/>
      <c r="B9" s="229"/>
      <c r="C9" s="230"/>
      <c r="D9" s="230">
        <v>1</v>
      </c>
      <c r="E9" s="230">
        <v>2</v>
      </c>
      <c r="F9" s="230">
        <v>3</v>
      </c>
      <c r="G9" s="230">
        <v>4</v>
      </c>
      <c r="H9" s="231">
        <v>5</v>
      </c>
      <c r="I9" s="231">
        <v>6</v>
      </c>
      <c r="J9" s="231">
        <v>7</v>
      </c>
      <c r="K9" s="230">
        <v>8</v>
      </c>
      <c r="L9" s="232">
        <v>9</v>
      </c>
      <c r="M9" s="231">
        <v>10</v>
      </c>
    </row>
    <row r="10" spans="1:13" s="239" customFormat="1" ht="38.25" customHeight="1">
      <c r="A10" s="234"/>
      <c r="B10" s="235" t="s">
        <v>287</v>
      </c>
      <c r="C10" s="235"/>
      <c r="D10" s="235" t="s">
        <v>287</v>
      </c>
      <c r="E10" s="235" t="s">
        <v>472</v>
      </c>
      <c r="F10" s="235" t="s">
        <v>472</v>
      </c>
      <c r="G10" s="236" t="s">
        <v>473</v>
      </c>
      <c r="H10" s="237" t="s">
        <v>472</v>
      </c>
      <c r="I10" s="237" t="s">
        <v>460</v>
      </c>
      <c r="J10" s="465">
        <f>J12</f>
        <v>77892.78</v>
      </c>
      <c r="K10" s="465">
        <f>K12</f>
        <v>77892.78</v>
      </c>
      <c r="L10" s="238">
        <f>L12</f>
        <v>0</v>
      </c>
      <c r="M10" s="238">
        <f>M12</f>
        <v>0</v>
      </c>
    </row>
    <row r="11" spans="1:13" s="246" customFormat="1" ht="41.25" customHeight="1" hidden="1">
      <c r="A11" s="240"/>
      <c r="B11" s="241" t="s">
        <v>278</v>
      </c>
      <c r="C11" s="241"/>
      <c r="D11" s="241"/>
      <c r="E11" s="241"/>
      <c r="F11" s="241"/>
      <c r="G11" s="242" t="s">
        <v>619</v>
      </c>
      <c r="H11" s="243"/>
      <c r="I11" s="244"/>
      <c r="J11" s="466"/>
      <c r="K11" s="466"/>
      <c r="L11" s="245"/>
      <c r="M11" s="245"/>
    </row>
    <row r="12" spans="1:13" s="250" customFormat="1" ht="37.5" customHeight="1">
      <c r="A12" s="247"/>
      <c r="B12" s="248"/>
      <c r="C12" s="235"/>
      <c r="D12" s="235" t="s">
        <v>278</v>
      </c>
      <c r="E12" s="235" t="s">
        <v>472</v>
      </c>
      <c r="F12" s="235" t="s">
        <v>472</v>
      </c>
      <c r="G12" s="236" t="s">
        <v>138</v>
      </c>
      <c r="H12" s="237" t="s">
        <v>472</v>
      </c>
      <c r="I12" s="249" t="s">
        <v>460</v>
      </c>
      <c r="J12" s="465">
        <f>J16+J18+J17</f>
        <v>77892.78</v>
      </c>
      <c r="K12" s="465">
        <f>K16+K18+K17</f>
        <v>77892.78</v>
      </c>
      <c r="L12" s="238">
        <f>L13+L14+L16+L18+L19</f>
        <v>0</v>
      </c>
      <c r="M12" s="238">
        <f>M13+M14+M16+M18+M19</f>
        <v>0</v>
      </c>
    </row>
    <row r="13" spans="1:13" s="259" customFormat="1" ht="65.25" customHeight="1" hidden="1">
      <c r="A13" s="251"/>
      <c r="B13" s="57"/>
      <c r="C13" s="91" t="s">
        <v>305</v>
      </c>
      <c r="D13" s="252" t="s">
        <v>153</v>
      </c>
      <c r="E13" s="252" t="s">
        <v>154</v>
      </c>
      <c r="F13" s="252" t="s">
        <v>342</v>
      </c>
      <c r="G13" s="253" t="s">
        <v>474</v>
      </c>
      <c r="H13" s="254" t="s">
        <v>475</v>
      </c>
      <c r="I13" s="255" t="s">
        <v>476</v>
      </c>
      <c r="J13" s="256">
        <f aca="true" t="shared" si="0" ref="J13:J18">K13+L13</f>
        <v>104000</v>
      </c>
      <c r="K13" s="257">
        <v>104000</v>
      </c>
      <c r="L13" s="258"/>
      <c r="M13" s="258"/>
    </row>
    <row r="14" spans="1:13" s="264" customFormat="1" ht="55.5" customHeight="1" hidden="1">
      <c r="A14" s="260"/>
      <c r="B14" s="261" t="s">
        <v>477</v>
      </c>
      <c r="C14" s="261">
        <v>250404</v>
      </c>
      <c r="D14" s="262" t="s">
        <v>148</v>
      </c>
      <c r="E14" s="252" t="s">
        <v>404</v>
      </c>
      <c r="F14" s="262" t="s">
        <v>338</v>
      </c>
      <c r="G14" s="263" t="s">
        <v>478</v>
      </c>
      <c r="H14" s="255" t="s">
        <v>479</v>
      </c>
      <c r="I14" s="255" t="s">
        <v>483</v>
      </c>
      <c r="J14" s="256">
        <f t="shared" si="0"/>
        <v>215100</v>
      </c>
      <c r="K14" s="257">
        <v>215100</v>
      </c>
      <c r="L14" s="257"/>
      <c r="M14" s="258"/>
    </row>
    <row r="15" spans="1:13" s="264" customFormat="1" ht="84.75" customHeight="1" hidden="1">
      <c r="A15" s="260"/>
      <c r="B15" s="261"/>
      <c r="C15" s="261">
        <v>250404</v>
      </c>
      <c r="D15" s="255"/>
      <c r="E15" s="255"/>
      <c r="F15" s="262" t="s">
        <v>338</v>
      </c>
      <c r="G15" s="263"/>
      <c r="H15" s="265" t="s">
        <v>484</v>
      </c>
      <c r="I15" s="265"/>
      <c r="J15" s="256">
        <f t="shared" si="0"/>
        <v>0</v>
      </c>
      <c r="K15" s="257"/>
      <c r="L15" s="257"/>
      <c r="M15" s="258"/>
    </row>
    <row r="16" spans="1:13" s="264" customFormat="1" ht="51.75" customHeight="1">
      <c r="A16" s="260"/>
      <c r="B16" s="261"/>
      <c r="C16" s="261">
        <v>250404</v>
      </c>
      <c r="D16" s="262" t="s">
        <v>148</v>
      </c>
      <c r="E16" s="252" t="s">
        <v>404</v>
      </c>
      <c r="F16" s="262" t="s">
        <v>338</v>
      </c>
      <c r="G16" s="263" t="s">
        <v>478</v>
      </c>
      <c r="H16" s="255" t="s">
        <v>377</v>
      </c>
      <c r="I16" s="255" t="s">
        <v>531</v>
      </c>
      <c r="J16" s="256">
        <f t="shared" si="0"/>
        <v>20560</v>
      </c>
      <c r="K16" s="257">
        <v>20560</v>
      </c>
      <c r="L16" s="257"/>
      <c r="M16" s="258"/>
    </row>
    <row r="17" spans="1:13" s="264" customFormat="1" ht="66" customHeight="1">
      <c r="A17" s="260"/>
      <c r="B17" s="261"/>
      <c r="C17" s="261"/>
      <c r="D17" s="262" t="s">
        <v>148</v>
      </c>
      <c r="E17" s="252" t="s">
        <v>404</v>
      </c>
      <c r="F17" s="262" t="s">
        <v>338</v>
      </c>
      <c r="G17" s="263" t="s">
        <v>478</v>
      </c>
      <c r="H17" s="255" t="s">
        <v>441</v>
      </c>
      <c r="I17" s="255" t="s">
        <v>529</v>
      </c>
      <c r="J17" s="461">
        <f t="shared" si="0"/>
        <v>7332.78</v>
      </c>
      <c r="K17" s="462">
        <v>7332.78</v>
      </c>
      <c r="L17" s="257"/>
      <c r="M17" s="258"/>
    </row>
    <row r="18" spans="1:13" s="264" customFormat="1" ht="62.25" customHeight="1">
      <c r="A18" s="260"/>
      <c r="B18" s="261"/>
      <c r="C18" s="261"/>
      <c r="D18" s="283" t="s">
        <v>255</v>
      </c>
      <c r="E18" s="283" t="s">
        <v>256</v>
      </c>
      <c r="F18" s="283" t="s">
        <v>428</v>
      </c>
      <c r="G18" s="337" t="s">
        <v>257</v>
      </c>
      <c r="H18" s="255" t="s">
        <v>532</v>
      </c>
      <c r="I18" s="255" t="s">
        <v>533</v>
      </c>
      <c r="J18" s="256">
        <f t="shared" si="0"/>
        <v>50000</v>
      </c>
      <c r="K18" s="257">
        <v>50000</v>
      </c>
      <c r="L18" s="257"/>
      <c r="M18" s="258"/>
    </row>
    <row r="19" spans="1:13" s="264" customFormat="1" ht="62.25" customHeight="1" hidden="1">
      <c r="A19" s="260"/>
      <c r="B19" s="261"/>
      <c r="C19" s="261">
        <v>250404</v>
      </c>
      <c r="D19" s="262" t="s">
        <v>212</v>
      </c>
      <c r="E19" s="252" t="s">
        <v>213</v>
      </c>
      <c r="F19" s="262" t="s">
        <v>293</v>
      </c>
      <c r="G19" s="263" t="s">
        <v>214</v>
      </c>
      <c r="H19" s="255" t="s">
        <v>485</v>
      </c>
      <c r="I19" s="255" t="s">
        <v>486</v>
      </c>
      <c r="J19" s="256"/>
      <c r="K19" s="257"/>
      <c r="L19" s="257"/>
      <c r="M19" s="258"/>
    </row>
    <row r="20" spans="1:13" s="214" customFormat="1" ht="53.25" customHeight="1">
      <c r="A20" s="71"/>
      <c r="B20" s="266"/>
      <c r="C20" s="266"/>
      <c r="D20" s="235" t="s">
        <v>15</v>
      </c>
      <c r="E20" s="267" t="s">
        <v>472</v>
      </c>
      <c r="F20" s="268" t="s">
        <v>472</v>
      </c>
      <c r="G20" s="236" t="s">
        <v>487</v>
      </c>
      <c r="H20" s="267" t="s">
        <v>472</v>
      </c>
      <c r="I20" s="267" t="s">
        <v>472</v>
      </c>
      <c r="J20" s="467">
        <f>J21</f>
        <v>805549.45</v>
      </c>
      <c r="K20" s="465">
        <f>K21</f>
        <v>715549.45</v>
      </c>
      <c r="L20" s="238">
        <f>L21</f>
        <v>90000</v>
      </c>
      <c r="M20" s="238">
        <f>M21</f>
        <v>90000</v>
      </c>
    </row>
    <row r="21" spans="1:13" s="214" customFormat="1" ht="47.25" customHeight="1">
      <c r="A21" s="71"/>
      <c r="B21" s="266"/>
      <c r="C21" s="266"/>
      <c r="D21" s="235" t="s">
        <v>16</v>
      </c>
      <c r="E21" s="267" t="s">
        <v>472</v>
      </c>
      <c r="F21" s="268" t="s">
        <v>472</v>
      </c>
      <c r="G21" s="236" t="s">
        <v>139</v>
      </c>
      <c r="H21" s="267" t="s">
        <v>472</v>
      </c>
      <c r="I21" s="267" t="s">
        <v>472</v>
      </c>
      <c r="J21" s="467">
        <f>K21+L21</f>
        <v>805549.45</v>
      </c>
      <c r="K21" s="465">
        <f>K71+K32+K34+K35+K22+K72</f>
        <v>715549.45</v>
      </c>
      <c r="L21" s="238">
        <f>L71+L32+L34+L35+L22+L72</f>
        <v>90000</v>
      </c>
      <c r="M21" s="238">
        <f>M71+M32+M34+M35+M22+M72</f>
        <v>90000</v>
      </c>
    </row>
    <row r="22" spans="1:13" s="259" customFormat="1" ht="63" customHeight="1">
      <c r="A22" s="251"/>
      <c r="B22" s="269"/>
      <c r="C22" s="269">
        <v>80101</v>
      </c>
      <c r="D22" s="252" t="s">
        <v>210</v>
      </c>
      <c r="E22" s="252" t="s">
        <v>404</v>
      </c>
      <c r="F22" s="252" t="s">
        <v>338</v>
      </c>
      <c r="G22" s="253" t="s">
        <v>149</v>
      </c>
      <c r="H22" s="255" t="s">
        <v>553</v>
      </c>
      <c r="I22" s="255" t="s">
        <v>529</v>
      </c>
      <c r="J22" s="256">
        <f aca="true" t="shared" si="1" ref="J22:J31">K22+L22</f>
        <v>50000</v>
      </c>
      <c r="K22" s="257">
        <v>50000</v>
      </c>
      <c r="L22" s="258"/>
      <c r="M22" s="258"/>
    </row>
    <row r="23" spans="1:13" s="259" customFormat="1" ht="63.75" customHeight="1" hidden="1">
      <c r="A23" s="251"/>
      <c r="B23" s="269"/>
      <c r="C23" s="269"/>
      <c r="D23" s="262" t="s">
        <v>18</v>
      </c>
      <c r="E23" s="270">
        <v>2010</v>
      </c>
      <c r="F23" s="252" t="s">
        <v>340</v>
      </c>
      <c r="G23" s="271" t="s">
        <v>632</v>
      </c>
      <c r="H23" s="255" t="s">
        <v>489</v>
      </c>
      <c r="I23" s="255" t="s">
        <v>490</v>
      </c>
      <c r="J23" s="256">
        <f t="shared" si="1"/>
        <v>4228656</v>
      </c>
      <c r="K23" s="257">
        <v>2740656</v>
      </c>
      <c r="L23" s="257">
        <v>1488000</v>
      </c>
      <c r="M23" s="257">
        <v>1488000</v>
      </c>
    </row>
    <row r="24" spans="1:13" s="259" customFormat="1" ht="48.75" customHeight="1" hidden="1">
      <c r="A24" s="251"/>
      <c r="B24" s="269"/>
      <c r="C24" s="269"/>
      <c r="D24" s="262" t="s">
        <v>23</v>
      </c>
      <c r="E24" s="270">
        <v>2144</v>
      </c>
      <c r="F24" s="252" t="s">
        <v>341</v>
      </c>
      <c r="G24" s="253" t="s">
        <v>492</v>
      </c>
      <c r="H24" s="255" t="s">
        <v>493</v>
      </c>
      <c r="I24" s="255" t="s">
        <v>494</v>
      </c>
      <c r="J24" s="256">
        <f t="shared" si="1"/>
        <v>0</v>
      </c>
      <c r="K24" s="257"/>
      <c r="L24" s="258"/>
      <c r="M24" s="258"/>
    </row>
    <row r="25" spans="1:13" s="259" customFormat="1" ht="91.5" customHeight="1" hidden="1">
      <c r="A25" s="251"/>
      <c r="B25" s="269"/>
      <c r="C25" s="269"/>
      <c r="D25" s="262" t="s">
        <v>19</v>
      </c>
      <c r="E25" s="270">
        <v>2111</v>
      </c>
      <c r="F25" s="252" t="s">
        <v>21</v>
      </c>
      <c r="G25" s="253" t="s">
        <v>22</v>
      </c>
      <c r="H25" s="255" t="s">
        <v>488</v>
      </c>
      <c r="I25" s="255" t="s">
        <v>495</v>
      </c>
      <c r="J25" s="256">
        <f t="shared" si="1"/>
        <v>10000</v>
      </c>
      <c r="K25" s="257">
        <v>10000</v>
      </c>
      <c r="L25" s="258"/>
      <c r="M25" s="258"/>
    </row>
    <row r="26" spans="1:13" s="259" customFormat="1" ht="72" customHeight="1" hidden="1">
      <c r="A26" s="251"/>
      <c r="B26" s="269"/>
      <c r="C26" s="269"/>
      <c r="D26" s="262" t="s">
        <v>19</v>
      </c>
      <c r="E26" s="270">
        <v>2111</v>
      </c>
      <c r="F26" s="252" t="s">
        <v>21</v>
      </c>
      <c r="G26" s="253" t="s">
        <v>22</v>
      </c>
      <c r="H26" s="255" t="s">
        <v>496</v>
      </c>
      <c r="I26" s="255" t="s">
        <v>497</v>
      </c>
      <c r="J26" s="256">
        <f t="shared" si="1"/>
        <v>10000</v>
      </c>
      <c r="K26" s="257">
        <v>10000</v>
      </c>
      <c r="L26" s="258"/>
      <c r="M26" s="258"/>
    </row>
    <row r="27" spans="1:13" s="259" customFormat="1" ht="132.75" customHeight="1" hidden="1">
      <c r="A27" s="251"/>
      <c r="B27" s="269"/>
      <c r="C27" s="269"/>
      <c r="D27" s="262" t="s">
        <v>19</v>
      </c>
      <c r="E27" s="270">
        <v>2111</v>
      </c>
      <c r="F27" s="252" t="s">
        <v>21</v>
      </c>
      <c r="G27" s="253" t="s">
        <v>22</v>
      </c>
      <c r="H27" s="255" t="s">
        <v>498</v>
      </c>
      <c r="I27" s="255" t="s">
        <v>499</v>
      </c>
      <c r="J27" s="256">
        <f t="shared" si="1"/>
        <v>45000</v>
      </c>
      <c r="K27" s="257">
        <v>45000</v>
      </c>
      <c r="L27" s="258"/>
      <c r="M27" s="258"/>
    </row>
    <row r="28" spans="1:13" s="259" customFormat="1" ht="69" customHeight="1" hidden="1">
      <c r="A28" s="251"/>
      <c r="B28" s="269"/>
      <c r="C28" s="269"/>
      <c r="D28" s="262" t="s">
        <v>19</v>
      </c>
      <c r="E28" s="270">
        <v>2111</v>
      </c>
      <c r="F28" s="252" t="s">
        <v>21</v>
      </c>
      <c r="G28" s="253" t="s">
        <v>22</v>
      </c>
      <c r="H28" s="255" t="s">
        <v>500</v>
      </c>
      <c r="I28" s="255" t="s">
        <v>502</v>
      </c>
      <c r="J28" s="256">
        <f t="shared" si="1"/>
        <v>25000</v>
      </c>
      <c r="K28" s="257">
        <v>25000</v>
      </c>
      <c r="L28" s="258"/>
      <c r="M28" s="258"/>
    </row>
    <row r="29" spans="1:13" s="259" customFormat="1" ht="69" customHeight="1" hidden="1">
      <c r="A29" s="251"/>
      <c r="B29" s="269"/>
      <c r="C29" s="269"/>
      <c r="D29" s="262" t="s">
        <v>19</v>
      </c>
      <c r="E29" s="270">
        <v>2111</v>
      </c>
      <c r="F29" s="252" t="s">
        <v>21</v>
      </c>
      <c r="G29" s="253" t="s">
        <v>22</v>
      </c>
      <c r="H29" s="255" t="s">
        <v>503</v>
      </c>
      <c r="I29" s="255" t="s">
        <v>504</v>
      </c>
      <c r="J29" s="256">
        <f t="shared" si="1"/>
        <v>1220702</v>
      </c>
      <c r="K29" s="257">
        <v>922702</v>
      </c>
      <c r="L29" s="257">
        <v>298000</v>
      </c>
      <c r="M29" s="257">
        <v>298000</v>
      </c>
    </row>
    <row r="30" spans="1:13" s="259" customFormat="1" ht="69" customHeight="1" hidden="1">
      <c r="A30" s="251"/>
      <c r="B30" s="269"/>
      <c r="C30" s="269"/>
      <c r="D30" s="262" t="s">
        <v>19</v>
      </c>
      <c r="E30" s="270">
        <v>2111</v>
      </c>
      <c r="F30" s="252" t="s">
        <v>21</v>
      </c>
      <c r="G30" s="253" t="s">
        <v>22</v>
      </c>
      <c r="H30" s="255" t="s">
        <v>505</v>
      </c>
      <c r="I30" s="255" t="s">
        <v>506</v>
      </c>
      <c r="J30" s="256">
        <f t="shared" si="1"/>
        <v>19000</v>
      </c>
      <c r="K30" s="257">
        <v>19000</v>
      </c>
      <c r="L30" s="258"/>
      <c r="M30" s="258"/>
    </row>
    <row r="31" spans="1:13" s="264" customFormat="1" ht="52.5" customHeight="1" hidden="1">
      <c r="A31" s="260"/>
      <c r="B31" s="261"/>
      <c r="C31" s="272" t="s">
        <v>305</v>
      </c>
      <c r="D31" s="252" t="s">
        <v>153</v>
      </c>
      <c r="E31" s="252" t="s">
        <v>154</v>
      </c>
      <c r="F31" s="252" t="s">
        <v>342</v>
      </c>
      <c r="G31" s="253" t="s">
        <v>474</v>
      </c>
      <c r="H31" s="255" t="s">
        <v>507</v>
      </c>
      <c r="I31" s="255" t="s">
        <v>508</v>
      </c>
      <c r="J31" s="256">
        <f t="shared" si="1"/>
        <v>96600</v>
      </c>
      <c r="K31" s="257">
        <v>96600</v>
      </c>
      <c r="L31" s="258"/>
      <c r="M31" s="258"/>
    </row>
    <row r="32" spans="1:13" s="259" customFormat="1" ht="98.25" customHeight="1" hidden="1">
      <c r="A32" s="251"/>
      <c r="B32" s="269"/>
      <c r="C32" s="91" t="s">
        <v>306</v>
      </c>
      <c r="D32" s="283" t="s">
        <v>523</v>
      </c>
      <c r="E32" s="283" t="s">
        <v>524</v>
      </c>
      <c r="F32" s="283" t="s">
        <v>346</v>
      </c>
      <c r="G32" s="337" t="s">
        <v>525</v>
      </c>
      <c r="H32" s="338" t="s">
        <v>599</v>
      </c>
      <c r="I32" s="255" t="s">
        <v>378</v>
      </c>
      <c r="J32" s="256">
        <f aca="true" t="shared" si="2" ref="J32:J72">K32+L32</f>
        <v>0</v>
      </c>
      <c r="K32" s="257"/>
      <c r="L32" s="258"/>
      <c r="M32" s="258"/>
    </row>
    <row r="33" spans="1:13" s="259" customFormat="1" ht="98.25" customHeight="1" hidden="1">
      <c r="A33" s="251"/>
      <c r="B33" s="269"/>
      <c r="C33" s="91"/>
      <c r="D33" s="283" t="s">
        <v>501</v>
      </c>
      <c r="E33" s="283" t="s">
        <v>356</v>
      </c>
      <c r="F33" s="283" t="s">
        <v>347</v>
      </c>
      <c r="G33" s="337" t="s">
        <v>648</v>
      </c>
      <c r="H33" s="338" t="s">
        <v>599</v>
      </c>
      <c r="I33" s="255" t="s">
        <v>378</v>
      </c>
      <c r="J33" s="256">
        <f t="shared" si="2"/>
        <v>0</v>
      </c>
      <c r="K33" s="257"/>
      <c r="L33" s="258"/>
      <c r="M33" s="258"/>
    </row>
    <row r="34" spans="1:13" s="259" customFormat="1" ht="97.5" customHeight="1">
      <c r="A34" s="251"/>
      <c r="B34" s="269"/>
      <c r="C34" s="91" t="s">
        <v>304</v>
      </c>
      <c r="D34" s="283" t="s">
        <v>480</v>
      </c>
      <c r="E34" s="283" t="s">
        <v>118</v>
      </c>
      <c r="F34" s="283" t="s">
        <v>356</v>
      </c>
      <c r="G34" s="336" t="s">
        <v>228</v>
      </c>
      <c r="H34" s="338" t="s">
        <v>101</v>
      </c>
      <c r="I34" s="270" t="s">
        <v>527</v>
      </c>
      <c r="J34" s="461">
        <f t="shared" si="2"/>
        <v>325943.45</v>
      </c>
      <c r="K34" s="462">
        <v>325943.45</v>
      </c>
      <c r="L34" s="258"/>
      <c r="M34" s="258"/>
    </row>
    <row r="35" spans="1:13" s="259" customFormat="1" ht="96.75" customHeight="1">
      <c r="A35" s="251"/>
      <c r="B35" s="269"/>
      <c r="C35" s="91" t="s">
        <v>304</v>
      </c>
      <c r="D35" s="283" t="s">
        <v>30</v>
      </c>
      <c r="E35" s="283" t="s">
        <v>250</v>
      </c>
      <c r="F35" s="283" t="s">
        <v>374</v>
      </c>
      <c r="G35" s="337" t="s">
        <v>31</v>
      </c>
      <c r="H35" s="459" t="s">
        <v>102</v>
      </c>
      <c r="I35" s="270" t="s">
        <v>527</v>
      </c>
      <c r="J35" s="463">
        <f t="shared" si="2"/>
        <v>321606</v>
      </c>
      <c r="K35" s="464">
        <v>321606</v>
      </c>
      <c r="L35" s="460"/>
      <c r="M35" s="460"/>
    </row>
    <row r="36" spans="1:13" s="259" customFormat="1" ht="51" customHeight="1" hidden="1">
      <c r="A36" s="251"/>
      <c r="B36" s="269"/>
      <c r="C36" s="91"/>
      <c r="D36" s="262" t="s">
        <v>56</v>
      </c>
      <c r="E36" s="252" t="s">
        <v>641</v>
      </c>
      <c r="F36" s="252" t="s">
        <v>344</v>
      </c>
      <c r="G36" s="253" t="s">
        <v>642</v>
      </c>
      <c r="H36" s="255" t="s">
        <v>510</v>
      </c>
      <c r="I36" s="255" t="s">
        <v>511</v>
      </c>
      <c r="J36" s="256">
        <f t="shared" si="2"/>
        <v>55000</v>
      </c>
      <c r="K36" s="257">
        <v>55000</v>
      </c>
      <c r="L36" s="258"/>
      <c r="M36" s="258"/>
    </row>
    <row r="37" spans="1:13" s="259" customFormat="1" ht="51" customHeight="1" hidden="1">
      <c r="A37" s="251"/>
      <c r="B37" s="269"/>
      <c r="C37" s="91"/>
      <c r="D37" s="262" t="s">
        <v>512</v>
      </c>
      <c r="E37" s="252" t="s">
        <v>513</v>
      </c>
      <c r="F37" s="252" t="s">
        <v>514</v>
      </c>
      <c r="G37" s="253" t="s">
        <v>515</v>
      </c>
      <c r="H37" s="255" t="s">
        <v>516</v>
      </c>
      <c r="I37" s="255" t="s">
        <v>517</v>
      </c>
      <c r="J37" s="256">
        <f t="shared" si="2"/>
        <v>1385000</v>
      </c>
      <c r="K37" s="257"/>
      <c r="L37" s="257">
        <v>1385000</v>
      </c>
      <c r="M37" s="257">
        <v>1385000</v>
      </c>
    </row>
    <row r="38" spans="1:13" s="264" customFormat="1" ht="56.25" customHeight="1" hidden="1">
      <c r="A38" s="260"/>
      <c r="B38" s="261"/>
      <c r="C38" s="272" t="s">
        <v>297</v>
      </c>
      <c r="D38" s="262" t="s">
        <v>57</v>
      </c>
      <c r="E38" s="262" t="s">
        <v>58</v>
      </c>
      <c r="F38" s="262" t="s">
        <v>298</v>
      </c>
      <c r="G38" s="253" t="s">
        <v>645</v>
      </c>
      <c r="H38" s="255" t="s">
        <v>518</v>
      </c>
      <c r="I38" s="255" t="s">
        <v>519</v>
      </c>
      <c r="J38" s="256">
        <f t="shared" si="2"/>
        <v>10000</v>
      </c>
      <c r="K38" s="257">
        <v>10000</v>
      </c>
      <c r="L38" s="258"/>
      <c r="M38" s="258"/>
    </row>
    <row r="39" spans="1:13" s="264" customFormat="1" ht="102.75" customHeight="1" hidden="1">
      <c r="A39" s="260"/>
      <c r="B39" s="261"/>
      <c r="C39" s="272" t="s">
        <v>307</v>
      </c>
      <c r="D39" s="262" t="s">
        <v>59</v>
      </c>
      <c r="E39" s="262" t="s">
        <v>60</v>
      </c>
      <c r="F39" s="262" t="s">
        <v>345</v>
      </c>
      <c r="G39" s="265" t="s">
        <v>520</v>
      </c>
      <c r="H39" s="255" t="s">
        <v>521</v>
      </c>
      <c r="I39" s="255" t="s">
        <v>526</v>
      </c>
      <c r="J39" s="256">
        <f t="shared" si="2"/>
        <v>144000</v>
      </c>
      <c r="K39" s="257">
        <v>144000</v>
      </c>
      <c r="L39" s="258"/>
      <c r="M39" s="258"/>
    </row>
    <row r="40" spans="1:13" s="259" customFormat="1" ht="82.5" customHeight="1" hidden="1">
      <c r="A40" s="251"/>
      <c r="B40" s="269"/>
      <c r="C40" s="91" t="s">
        <v>308</v>
      </c>
      <c r="D40" s="262" t="s">
        <v>210</v>
      </c>
      <c r="E40" s="252" t="s">
        <v>404</v>
      </c>
      <c r="F40" s="252" t="s">
        <v>338</v>
      </c>
      <c r="G40" s="273" t="s">
        <v>478</v>
      </c>
      <c r="H40" s="255" t="s">
        <v>534</v>
      </c>
      <c r="I40" s="255" t="s">
        <v>535</v>
      </c>
      <c r="J40" s="256">
        <f t="shared" si="2"/>
        <v>85000</v>
      </c>
      <c r="K40" s="257">
        <v>85000</v>
      </c>
      <c r="L40" s="258"/>
      <c r="M40" s="258"/>
    </row>
    <row r="41" spans="1:13" s="259" customFormat="1" ht="74.25" customHeight="1" hidden="1">
      <c r="A41" s="251"/>
      <c r="B41" s="269"/>
      <c r="C41" s="91"/>
      <c r="D41" s="262" t="s">
        <v>426</v>
      </c>
      <c r="E41" s="252" t="s">
        <v>427</v>
      </c>
      <c r="F41" s="252" t="s">
        <v>428</v>
      </c>
      <c r="G41" s="263" t="s">
        <v>536</v>
      </c>
      <c r="H41" s="255" t="s">
        <v>537</v>
      </c>
      <c r="I41" s="255" t="s">
        <v>538</v>
      </c>
      <c r="J41" s="256">
        <f t="shared" si="2"/>
        <v>50000</v>
      </c>
      <c r="K41" s="257">
        <v>25000</v>
      </c>
      <c r="L41" s="258">
        <v>25000</v>
      </c>
      <c r="M41" s="258">
        <v>25000</v>
      </c>
    </row>
    <row r="42" spans="1:13" s="264" customFormat="1" ht="66.75" customHeight="1" hidden="1">
      <c r="A42" s="260"/>
      <c r="B42" s="261"/>
      <c r="C42" s="272" t="s">
        <v>539</v>
      </c>
      <c r="D42" s="262" t="s">
        <v>136</v>
      </c>
      <c r="E42" s="262" t="s">
        <v>540</v>
      </c>
      <c r="F42" s="262" t="s">
        <v>291</v>
      </c>
      <c r="G42" s="265" t="s">
        <v>541</v>
      </c>
      <c r="H42" s="255" t="s">
        <v>542</v>
      </c>
      <c r="I42" s="255" t="s">
        <v>543</v>
      </c>
      <c r="J42" s="256">
        <f t="shared" si="2"/>
        <v>40150</v>
      </c>
      <c r="K42" s="257">
        <v>25000</v>
      </c>
      <c r="L42" s="258">
        <v>15150</v>
      </c>
      <c r="M42" s="258"/>
    </row>
    <row r="43" spans="1:13" s="264" customFormat="1" ht="111" customHeight="1" hidden="1">
      <c r="A43" s="260"/>
      <c r="B43" s="261"/>
      <c r="C43" s="272"/>
      <c r="D43" s="262"/>
      <c r="E43" s="262"/>
      <c r="F43" s="262"/>
      <c r="G43" s="265"/>
      <c r="H43" s="274" t="s">
        <v>544</v>
      </c>
      <c r="I43" s="274" t="s">
        <v>545</v>
      </c>
      <c r="J43" s="256">
        <f t="shared" si="2"/>
        <v>0</v>
      </c>
      <c r="K43" s="257"/>
      <c r="L43" s="258"/>
      <c r="M43" s="258"/>
    </row>
    <row r="44" spans="1:13" s="264" customFormat="1" ht="54.75" customHeight="1" hidden="1">
      <c r="A44" s="260"/>
      <c r="B44" s="261"/>
      <c r="C44" s="272"/>
      <c r="D44" s="262"/>
      <c r="E44" s="262"/>
      <c r="F44" s="262"/>
      <c r="G44" s="265"/>
      <c r="H44" s="274" t="s">
        <v>546</v>
      </c>
      <c r="I44" s="274" t="s">
        <v>547</v>
      </c>
      <c r="J44" s="256">
        <f t="shared" si="2"/>
        <v>0</v>
      </c>
      <c r="K44" s="257"/>
      <c r="L44" s="258"/>
      <c r="M44" s="258"/>
    </row>
    <row r="45" spans="1:13" s="264" customFormat="1" ht="53.25" customHeight="1" hidden="1">
      <c r="A45" s="260"/>
      <c r="B45" s="261"/>
      <c r="C45" s="272"/>
      <c r="D45" s="262" t="s">
        <v>384</v>
      </c>
      <c r="E45" s="252" t="s">
        <v>80</v>
      </c>
      <c r="F45" s="252" t="s">
        <v>399</v>
      </c>
      <c r="G45" s="265" t="s">
        <v>81</v>
      </c>
      <c r="H45" s="254" t="s">
        <v>548</v>
      </c>
      <c r="I45" s="275" t="s">
        <v>549</v>
      </c>
      <c r="J45" s="256">
        <f t="shared" si="2"/>
        <v>45500</v>
      </c>
      <c r="K45" s="257"/>
      <c r="L45" s="258">
        <v>45500</v>
      </c>
      <c r="M45" s="257">
        <v>45500</v>
      </c>
    </row>
    <row r="46" spans="1:13" s="264" customFormat="1" ht="66.75" customHeight="1" hidden="1">
      <c r="A46" s="260"/>
      <c r="B46" s="261"/>
      <c r="C46" s="272"/>
      <c r="D46" s="276"/>
      <c r="E46" s="272"/>
      <c r="F46" s="272"/>
      <c r="G46" s="277"/>
      <c r="H46" s="278"/>
      <c r="I46" s="278"/>
      <c r="J46" s="256">
        <f t="shared" si="2"/>
        <v>0</v>
      </c>
      <c r="K46" s="279"/>
      <c r="L46" s="279"/>
      <c r="M46" s="280"/>
    </row>
    <row r="47" spans="1:13" s="214" customFormat="1" ht="60.75" customHeight="1" hidden="1">
      <c r="A47" s="71"/>
      <c r="B47" s="267">
        <v>1000000</v>
      </c>
      <c r="C47" s="266"/>
      <c r="D47" s="235" t="s">
        <v>61</v>
      </c>
      <c r="E47" s="267" t="s">
        <v>472</v>
      </c>
      <c r="F47" s="268" t="s">
        <v>472</v>
      </c>
      <c r="G47" s="267" t="s">
        <v>550</v>
      </c>
      <c r="H47" s="237" t="s">
        <v>472</v>
      </c>
      <c r="I47" s="237" t="s">
        <v>472</v>
      </c>
      <c r="J47" s="256">
        <f t="shared" si="2"/>
        <v>585000</v>
      </c>
      <c r="K47" s="238">
        <f>K49+K50+K51</f>
        <v>585000</v>
      </c>
      <c r="L47" s="238">
        <f>L49+L50+L51</f>
        <v>0</v>
      </c>
      <c r="M47" s="238">
        <f>M49+M50+M51</f>
        <v>0</v>
      </c>
    </row>
    <row r="48" spans="1:13" s="214" customFormat="1" ht="71.25" customHeight="1" hidden="1">
      <c r="A48" s="71"/>
      <c r="B48" s="267"/>
      <c r="C48" s="266"/>
      <c r="D48" s="235" t="s">
        <v>63</v>
      </c>
      <c r="E48" s="267" t="s">
        <v>472</v>
      </c>
      <c r="F48" s="268" t="s">
        <v>472</v>
      </c>
      <c r="G48" s="267" t="s">
        <v>550</v>
      </c>
      <c r="H48" s="237" t="s">
        <v>472</v>
      </c>
      <c r="I48" s="237" t="s">
        <v>472</v>
      </c>
      <c r="J48" s="256">
        <f t="shared" si="2"/>
        <v>585000</v>
      </c>
      <c r="K48" s="238">
        <f>K49+K50+K51</f>
        <v>585000</v>
      </c>
      <c r="L48" s="238">
        <f>L49+L50+L51</f>
        <v>0</v>
      </c>
      <c r="M48" s="238">
        <f>M49+M50+M51</f>
        <v>0</v>
      </c>
    </row>
    <row r="49" spans="1:13" s="285" customFormat="1" ht="85.5" customHeight="1" hidden="1">
      <c r="A49" s="281"/>
      <c r="B49" s="282"/>
      <c r="C49" s="270"/>
      <c r="D49" s="283" t="s">
        <v>62</v>
      </c>
      <c r="E49" s="283" t="s">
        <v>374</v>
      </c>
      <c r="F49" s="283" t="s">
        <v>346</v>
      </c>
      <c r="G49" s="284" t="s">
        <v>647</v>
      </c>
      <c r="H49" s="275" t="s">
        <v>551</v>
      </c>
      <c r="I49" s="275" t="s">
        <v>579</v>
      </c>
      <c r="J49" s="256">
        <f t="shared" si="2"/>
        <v>0</v>
      </c>
      <c r="K49" s="257"/>
      <c r="L49" s="258"/>
      <c r="M49" s="258"/>
    </row>
    <row r="50" spans="1:13" s="285" customFormat="1" ht="87.75" customHeight="1" hidden="1">
      <c r="A50" s="281"/>
      <c r="B50" s="282"/>
      <c r="C50" s="270"/>
      <c r="D50" s="252" t="s">
        <v>62</v>
      </c>
      <c r="E50" s="252" t="s">
        <v>374</v>
      </c>
      <c r="F50" s="252" t="s">
        <v>346</v>
      </c>
      <c r="G50" s="286" t="s">
        <v>580</v>
      </c>
      <c r="H50" s="275" t="s">
        <v>581</v>
      </c>
      <c r="I50" s="275" t="s">
        <v>582</v>
      </c>
      <c r="J50" s="256">
        <f t="shared" si="2"/>
        <v>585000</v>
      </c>
      <c r="K50" s="257">
        <v>585000</v>
      </c>
      <c r="L50" s="258"/>
      <c r="M50" s="258"/>
    </row>
    <row r="51" spans="1:13" s="285" customFormat="1" ht="90.75" customHeight="1" hidden="1">
      <c r="A51" s="281"/>
      <c r="B51" s="282"/>
      <c r="C51" s="270"/>
      <c r="D51" s="252" t="s">
        <v>62</v>
      </c>
      <c r="E51" s="252" t="s">
        <v>374</v>
      </c>
      <c r="F51" s="252" t="s">
        <v>346</v>
      </c>
      <c r="G51" s="286" t="s">
        <v>580</v>
      </c>
      <c r="H51" s="275" t="s">
        <v>583</v>
      </c>
      <c r="I51" s="275" t="s">
        <v>584</v>
      </c>
      <c r="J51" s="256">
        <f t="shared" si="2"/>
        <v>0</v>
      </c>
      <c r="K51" s="257"/>
      <c r="L51" s="258"/>
      <c r="M51" s="258"/>
    </row>
    <row r="52" spans="2:13" ht="60" customHeight="1" hidden="1">
      <c r="B52" s="32"/>
      <c r="C52" s="34"/>
      <c r="D52" s="276"/>
      <c r="E52" s="34"/>
      <c r="F52" s="40"/>
      <c r="G52" s="36"/>
      <c r="J52" s="256">
        <f t="shared" si="2"/>
        <v>0</v>
      </c>
      <c r="K52" s="287"/>
      <c r="L52" s="287"/>
      <c r="M52" s="288">
        <f>K52+L52</f>
        <v>0</v>
      </c>
    </row>
    <row r="53" spans="1:13" s="214" customFormat="1" ht="63" customHeight="1" hidden="1">
      <c r="A53" s="71"/>
      <c r="B53" s="267">
        <v>1500000</v>
      </c>
      <c r="C53" s="267"/>
      <c r="D53" s="289" t="s">
        <v>92</v>
      </c>
      <c r="E53" s="267" t="s">
        <v>472</v>
      </c>
      <c r="F53" s="268" t="s">
        <v>472</v>
      </c>
      <c r="G53" s="267" t="s">
        <v>585</v>
      </c>
      <c r="H53" s="290" t="s">
        <v>472</v>
      </c>
      <c r="I53" s="290" t="s">
        <v>460</v>
      </c>
      <c r="J53" s="256">
        <f t="shared" si="2"/>
        <v>301800</v>
      </c>
      <c r="K53" s="291">
        <f>K54</f>
        <v>301800</v>
      </c>
      <c r="L53" s="291">
        <f>L58+L62+L63</f>
        <v>0</v>
      </c>
      <c r="M53" s="238">
        <f>M54</f>
        <v>0</v>
      </c>
    </row>
    <row r="54" spans="1:13" s="214" customFormat="1" ht="62.25" hidden="1">
      <c r="A54" s="71"/>
      <c r="B54" s="267"/>
      <c r="C54" s="267"/>
      <c r="D54" s="289" t="s">
        <v>93</v>
      </c>
      <c r="E54" s="267" t="s">
        <v>472</v>
      </c>
      <c r="F54" s="268" t="s">
        <v>472</v>
      </c>
      <c r="G54" s="267" t="s">
        <v>586</v>
      </c>
      <c r="H54" s="290" t="s">
        <v>472</v>
      </c>
      <c r="I54" s="290" t="s">
        <v>460</v>
      </c>
      <c r="J54" s="256">
        <f t="shared" si="2"/>
        <v>301800</v>
      </c>
      <c r="K54" s="291">
        <f>K58+K59+K60+K61+K62+K57</f>
        <v>301800</v>
      </c>
      <c r="L54" s="291">
        <f>L58+L61+L62</f>
        <v>0</v>
      </c>
      <c r="M54" s="291">
        <f>M58+M61+M62</f>
        <v>0</v>
      </c>
    </row>
    <row r="55" spans="1:13" s="299" customFormat="1" ht="48" customHeight="1" hidden="1">
      <c r="A55" s="292"/>
      <c r="B55" s="293"/>
      <c r="C55" s="293"/>
      <c r="D55" s="294"/>
      <c r="E55" s="293"/>
      <c r="F55" s="295"/>
      <c r="G55" s="296"/>
      <c r="H55" s="297" t="s">
        <v>587</v>
      </c>
      <c r="I55" s="297"/>
      <c r="J55" s="256">
        <f t="shared" si="2"/>
        <v>0</v>
      </c>
      <c r="K55" s="298"/>
      <c r="L55" s="298"/>
      <c r="M55" s="298"/>
    </row>
    <row r="56" spans="2:13" ht="50.25" customHeight="1" hidden="1">
      <c r="B56" s="51"/>
      <c r="C56" s="51"/>
      <c r="D56" s="300"/>
      <c r="E56" s="51"/>
      <c r="F56" s="47"/>
      <c r="G56" s="48"/>
      <c r="H56" s="301"/>
      <c r="I56" s="301"/>
      <c r="J56" s="256">
        <f t="shared" si="2"/>
        <v>0</v>
      </c>
      <c r="K56" s="302"/>
      <c r="L56" s="302"/>
      <c r="M56" s="302"/>
    </row>
    <row r="57" spans="1:13" s="259" customFormat="1" ht="50.25" customHeight="1" hidden="1">
      <c r="A57" s="251"/>
      <c r="B57" s="61"/>
      <c r="C57" s="61"/>
      <c r="D57" s="91" t="s">
        <v>588</v>
      </c>
      <c r="E57" s="91" t="s">
        <v>24</v>
      </c>
      <c r="F57" s="91" t="s">
        <v>341</v>
      </c>
      <c r="G57" s="253" t="s">
        <v>435</v>
      </c>
      <c r="H57" s="303" t="s">
        <v>589</v>
      </c>
      <c r="I57" s="303" t="s">
        <v>590</v>
      </c>
      <c r="J57" s="256">
        <f t="shared" si="2"/>
        <v>65000</v>
      </c>
      <c r="K57" s="210">
        <v>65000</v>
      </c>
      <c r="L57" s="305"/>
      <c r="M57" s="305"/>
    </row>
    <row r="58" spans="1:13" s="250" customFormat="1" ht="66" customHeight="1" hidden="1">
      <c r="A58" s="247"/>
      <c r="B58" s="255"/>
      <c r="C58" s="262" t="s">
        <v>309</v>
      </c>
      <c r="D58" s="262" t="s">
        <v>117</v>
      </c>
      <c r="E58" s="262" t="s">
        <v>118</v>
      </c>
      <c r="F58" s="262" t="s">
        <v>356</v>
      </c>
      <c r="G58" s="306" t="s">
        <v>591</v>
      </c>
      <c r="H58" s="254" t="s">
        <v>592</v>
      </c>
      <c r="I58" s="255" t="s">
        <v>593</v>
      </c>
      <c r="J58" s="256">
        <f t="shared" si="2"/>
        <v>34000</v>
      </c>
      <c r="K58" s="257">
        <v>34000</v>
      </c>
      <c r="L58" s="257"/>
      <c r="M58" s="258"/>
    </row>
    <row r="59" spans="1:13" s="250" customFormat="1" ht="78.75" customHeight="1" hidden="1">
      <c r="A59" s="247"/>
      <c r="B59" s="255"/>
      <c r="C59" s="262"/>
      <c r="D59" s="262" t="s">
        <v>121</v>
      </c>
      <c r="E59" s="262" t="s">
        <v>120</v>
      </c>
      <c r="F59" s="262" t="s">
        <v>356</v>
      </c>
      <c r="G59" s="306" t="s">
        <v>392</v>
      </c>
      <c r="H59" s="254" t="s">
        <v>594</v>
      </c>
      <c r="I59" s="255" t="s">
        <v>595</v>
      </c>
      <c r="J59" s="256">
        <f t="shared" si="2"/>
        <v>6000</v>
      </c>
      <c r="K59" s="257">
        <v>6000</v>
      </c>
      <c r="L59" s="257"/>
      <c r="M59" s="258"/>
    </row>
    <row r="60" spans="1:13" s="250" customFormat="1" ht="60" customHeight="1" hidden="1">
      <c r="A60" s="247"/>
      <c r="B60" s="255"/>
      <c r="C60" s="262"/>
      <c r="D60" s="252" t="s">
        <v>177</v>
      </c>
      <c r="E60" s="252" t="s">
        <v>154</v>
      </c>
      <c r="F60" s="252" t="s">
        <v>342</v>
      </c>
      <c r="G60" s="253" t="s">
        <v>474</v>
      </c>
      <c r="H60" s="275" t="s">
        <v>596</v>
      </c>
      <c r="I60" s="255" t="s">
        <v>597</v>
      </c>
      <c r="J60" s="256">
        <f t="shared" si="2"/>
        <v>50000</v>
      </c>
      <c r="K60" s="257">
        <v>50000</v>
      </c>
      <c r="L60" s="257"/>
      <c r="M60" s="258"/>
    </row>
    <row r="61" spans="1:13" s="250" customFormat="1" ht="71.25" customHeight="1" hidden="1">
      <c r="A61" s="247"/>
      <c r="B61" s="255"/>
      <c r="C61" s="262" t="s">
        <v>305</v>
      </c>
      <c r="D61" s="252" t="s">
        <v>177</v>
      </c>
      <c r="E61" s="252" t="s">
        <v>154</v>
      </c>
      <c r="F61" s="252" t="s">
        <v>342</v>
      </c>
      <c r="G61" s="253" t="s">
        <v>474</v>
      </c>
      <c r="H61" s="255" t="s">
        <v>601</v>
      </c>
      <c r="I61" s="255" t="s">
        <v>602</v>
      </c>
      <c r="J61" s="256">
        <f t="shared" si="2"/>
        <v>100000</v>
      </c>
      <c r="K61" s="257">
        <v>100000</v>
      </c>
      <c r="L61" s="257"/>
      <c r="M61" s="258"/>
    </row>
    <row r="62" spans="1:13" s="250" customFormat="1" ht="118.5" customHeight="1" hidden="1">
      <c r="A62" s="247"/>
      <c r="B62" s="307"/>
      <c r="C62" s="262" t="s">
        <v>305</v>
      </c>
      <c r="D62" s="252" t="s">
        <v>177</v>
      </c>
      <c r="E62" s="252" t="s">
        <v>154</v>
      </c>
      <c r="F62" s="252" t="s">
        <v>342</v>
      </c>
      <c r="G62" s="253" t="s">
        <v>474</v>
      </c>
      <c r="H62" s="254" t="s">
        <v>620</v>
      </c>
      <c r="I62" s="255" t="s">
        <v>603</v>
      </c>
      <c r="J62" s="256">
        <f t="shared" si="2"/>
        <v>46800</v>
      </c>
      <c r="K62" s="257">
        <v>46800</v>
      </c>
      <c r="L62" s="257"/>
      <c r="M62" s="258"/>
    </row>
    <row r="63" spans="2:13" ht="39" hidden="1">
      <c r="B63" s="32" t="s">
        <v>477</v>
      </c>
      <c r="C63" s="40" t="s">
        <v>309</v>
      </c>
      <c r="D63" s="276"/>
      <c r="E63" s="40"/>
      <c r="F63" s="39"/>
      <c r="G63" s="49" t="s">
        <v>604</v>
      </c>
      <c r="H63" s="308" t="s">
        <v>605</v>
      </c>
      <c r="I63" s="308"/>
      <c r="J63" s="256">
        <f t="shared" si="2"/>
        <v>0</v>
      </c>
      <c r="K63" s="287"/>
      <c r="L63" s="287"/>
      <c r="M63" s="288">
        <f>K63+L63</f>
        <v>0</v>
      </c>
    </row>
    <row r="64" spans="2:13" ht="45" customHeight="1" hidden="1">
      <c r="B64" s="51"/>
      <c r="C64" s="50"/>
      <c r="D64" s="276" t="s">
        <v>90</v>
      </c>
      <c r="E64" s="50"/>
      <c r="F64" s="47"/>
      <c r="G64" s="48" t="s">
        <v>606</v>
      </c>
      <c r="H64" s="309"/>
      <c r="I64" s="309"/>
      <c r="J64" s="256">
        <f t="shared" si="2"/>
        <v>0</v>
      </c>
      <c r="K64" s="310">
        <f>K65</f>
        <v>0</v>
      </c>
      <c r="L64" s="310">
        <f>L65</f>
        <v>0</v>
      </c>
      <c r="M64" s="310">
        <f>K64+L64</f>
        <v>0</v>
      </c>
    </row>
    <row r="65" spans="1:13" s="186" customFormat="1" ht="60.75" customHeight="1" hidden="1">
      <c r="A65" s="157"/>
      <c r="B65" s="32"/>
      <c r="C65" s="40" t="s">
        <v>311</v>
      </c>
      <c r="D65" s="40" t="s">
        <v>89</v>
      </c>
      <c r="E65" s="40" t="s">
        <v>80</v>
      </c>
      <c r="F65" s="40" t="s">
        <v>399</v>
      </c>
      <c r="G65" s="49" t="s">
        <v>81</v>
      </c>
      <c r="H65" s="311" t="s">
        <v>607</v>
      </c>
      <c r="I65" s="311"/>
      <c r="J65" s="256">
        <f t="shared" si="2"/>
        <v>0</v>
      </c>
      <c r="K65" s="312"/>
      <c r="L65" s="312"/>
      <c r="M65" s="313">
        <f>K65+L65</f>
        <v>0</v>
      </c>
    </row>
    <row r="66" spans="1:13" s="186" customFormat="1" ht="45" customHeight="1" hidden="1">
      <c r="A66" s="157"/>
      <c r="B66" s="32"/>
      <c r="C66" s="50"/>
      <c r="D66" s="300"/>
      <c r="E66" s="50"/>
      <c r="F66" s="50"/>
      <c r="G66" s="314" t="s">
        <v>608</v>
      </c>
      <c r="H66" s="315"/>
      <c r="I66" s="315"/>
      <c r="J66" s="256">
        <f t="shared" si="2"/>
        <v>0</v>
      </c>
      <c r="K66" s="316"/>
      <c r="L66" s="317">
        <f>L67</f>
        <v>0</v>
      </c>
      <c r="M66" s="318">
        <f>K66+L66</f>
        <v>0</v>
      </c>
    </row>
    <row r="67" spans="1:13" s="186" customFormat="1" ht="60" customHeight="1" hidden="1">
      <c r="A67" s="157"/>
      <c r="B67" s="32"/>
      <c r="C67" s="40" t="s">
        <v>311</v>
      </c>
      <c r="D67" s="276"/>
      <c r="E67" s="40"/>
      <c r="F67" s="40" t="s">
        <v>399</v>
      </c>
      <c r="G67" s="319" t="s">
        <v>312</v>
      </c>
      <c r="H67" s="311" t="s">
        <v>607</v>
      </c>
      <c r="I67" s="311"/>
      <c r="J67" s="256">
        <f t="shared" si="2"/>
        <v>0</v>
      </c>
      <c r="K67" s="312"/>
      <c r="L67" s="312"/>
      <c r="M67" s="288">
        <f>K67+L67</f>
        <v>0</v>
      </c>
    </row>
    <row r="68" spans="1:13" s="214" customFormat="1" ht="64.5" customHeight="1" hidden="1">
      <c r="A68" s="71"/>
      <c r="B68" s="68"/>
      <c r="C68" s="283"/>
      <c r="D68" s="235" t="s">
        <v>73</v>
      </c>
      <c r="E68" s="268" t="s">
        <v>472</v>
      </c>
      <c r="F68" s="268" t="s">
        <v>472</v>
      </c>
      <c r="G68" s="320" t="s">
        <v>625</v>
      </c>
      <c r="H68" s="321" t="s">
        <v>472</v>
      </c>
      <c r="I68" s="321" t="s">
        <v>472</v>
      </c>
      <c r="J68" s="256">
        <f t="shared" si="2"/>
        <v>40000</v>
      </c>
      <c r="K68" s="238">
        <f aca="true" t="shared" si="3" ref="K68:M69">K69</f>
        <v>40000</v>
      </c>
      <c r="L68" s="238">
        <f t="shared" si="3"/>
        <v>0</v>
      </c>
      <c r="M68" s="238">
        <f t="shared" si="3"/>
        <v>0</v>
      </c>
    </row>
    <row r="69" spans="1:13" s="214" customFormat="1" ht="65.25" customHeight="1" hidden="1">
      <c r="A69" s="71"/>
      <c r="B69" s="68"/>
      <c r="C69" s="283"/>
      <c r="D69" s="235" t="s">
        <v>74</v>
      </c>
      <c r="E69" s="268" t="s">
        <v>472</v>
      </c>
      <c r="F69" s="268" t="s">
        <v>472</v>
      </c>
      <c r="G69" s="320" t="s">
        <v>625</v>
      </c>
      <c r="H69" s="321" t="s">
        <v>472</v>
      </c>
      <c r="I69" s="321" t="s">
        <v>472</v>
      </c>
      <c r="J69" s="256">
        <f t="shared" si="2"/>
        <v>40000</v>
      </c>
      <c r="K69" s="238">
        <f t="shared" si="3"/>
        <v>40000</v>
      </c>
      <c r="L69" s="238">
        <f t="shared" si="3"/>
        <v>0</v>
      </c>
      <c r="M69" s="238">
        <f t="shared" si="3"/>
        <v>0</v>
      </c>
    </row>
    <row r="70" spans="1:13" s="250" customFormat="1" ht="48.75" customHeight="1" hidden="1">
      <c r="A70" s="247"/>
      <c r="B70" s="307"/>
      <c r="C70" s="262"/>
      <c r="D70" s="262" t="s">
        <v>432</v>
      </c>
      <c r="E70" s="262" t="s">
        <v>433</v>
      </c>
      <c r="F70" s="262" t="s">
        <v>398</v>
      </c>
      <c r="G70" s="323" t="s">
        <v>609</v>
      </c>
      <c r="H70" s="275" t="s">
        <v>610</v>
      </c>
      <c r="I70" s="255" t="s">
        <v>611</v>
      </c>
      <c r="J70" s="256">
        <f t="shared" si="2"/>
        <v>40000</v>
      </c>
      <c r="K70" s="257">
        <v>40000</v>
      </c>
      <c r="L70" s="257"/>
      <c r="M70" s="258"/>
    </row>
    <row r="71" spans="1:13" s="250" customFormat="1" ht="76.5" customHeight="1">
      <c r="A71" s="247"/>
      <c r="B71" s="307"/>
      <c r="C71" s="262"/>
      <c r="D71" s="262" t="s">
        <v>34</v>
      </c>
      <c r="E71" s="262" t="s">
        <v>634</v>
      </c>
      <c r="F71" s="262" t="s">
        <v>343</v>
      </c>
      <c r="G71" s="253" t="s">
        <v>635</v>
      </c>
      <c r="H71" s="255" t="s">
        <v>509</v>
      </c>
      <c r="I71" s="255" t="s">
        <v>528</v>
      </c>
      <c r="J71" s="256">
        <f t="shared" si="2"/>
        <v>18000</v>
      </c>
      <c r="K71" s="257">
        <v>18000</v>
      </c>
      <c r="L71" s="257"/>
      <c r="M71" s="258"/>
    </row>
    <row r="72" spans="1:13" s="250" customFormat="1" ht="67.5" customHeight="1">
      <c r="A72" s="247"/>
      <c r="B72" s="307"/>
      <c r="C72" s="262"/>
      <c r="D72" s="283" t="s">
        <v>384</v>
      </c>
      <c r="E72" s="283" t="s">
        <v>80</v>
      </c>
      <c r="F72" s="283" t="s">
        <v>399</v>
      </c>
      <c r="G72" s="337" t="s">
        <v>81</v>
      </c>
      <c r="H72" s="255" t="s">
        <v>104</v>
      </c>
      <c r="I72" s="270" t="s">
        <v>105</v>
      </c>
      <c r="J72" s="256">
        <f t="shared" si="2"/>
        <v>90000</v>
      </c>
      <c r="K72" s="257"/>
      <c r="L72" s="257">
        <v>90000</v>
      </c>
      <c r="M72" s="258">
        <v>90000</v>
      </c>
    </row>
    <row r="73" spans="1:13" s="246" customFormat="1" ht="65.25" customHeight="1">
      <c r="A73" s="240"/>
      <c r="B73" s="227"/>
      <c r="C73" s="324"/>
      <c r="D73" s="268" t="s">
        <v>82</v>
      </c>
      <c r="E73" s="268" t="s">
        <v>472</v>
      </c>
      <c r="F73" s="268" t="s">
        <v>472</v>
      </c>
      <c r="G73" s="325" t="s">
        <v>612</v>
      </c>
      <c r="H73" s="321" t="s">
        <v>472</v>
      </c>
      <c r="I73" s="236" t="s">
        <v>472</v>
      </c>
      <c r="J73" s="322">
        <f>J74</f>
        <v>70000</v>
      </c>
      <c r="K73" s="326">
        <f>K74</f>
        <v>70000</v>
      </c>
      <c r="L73" s="326"/>
      <c r="M73" s="238"/>
    </row>
    <row r="74" spans="1:13" s="246" customFormat="1" ht="66.75" customHeight="1">
      <c r="A74" s="240"/>
      <c r="B74" s="227"/>
      <c r="C74" s="324"/>
      <c r="D74" s="268" t="s">
        <v>83</v>
      </c>
      <c r="E74" s="268" t="s">
        <v>472</v>
      </c>
      <c r="F74" s="268" t="s">
        <v>472</v>
      </c>
      <c r="G74" s="325" t="s">
        <v>613</v>
      </c>
      <c r="H74" s="321" t="s">
        <v>472</v>
      </c>
      <c r="I74" s="236" t="s">
        <v>472</v>
      </c>
      <c r="J74" s="322">
        <f>K74+L74</f>
        <v>70000</v>
      </c>
      <c r="K74" s="326">
        <f>K75</f>
        <v>70000</v>
      </c>
      <c r="L74" s="326"/>
      <c r="M74" s="238"/>
    </row>
    <row r="75" spans="1:13" s="250" customFormat="1" ht="69.75" customHeight="1">
      <c r="A75" s="247"/>
      <c r="B75" s="307"/>
      <c r="C75" s="262"/>
      <c r="D75" s="252" t="s">
        <v>85</v>
      </c>
      <c r="E75" s="252" t="s">
        <v>86</v>
      </c>
      <c r="F75" s="252" t="s">
        <v>404</v>
      </c>
      <c r="G75" s="306" t="s">
        <v>183</v>
      </c>
      <c r="H75" s="275" t="s">
        <v>103</v>
      </c>
      <c r="I75" s="255" t="s">
        <v>530</v>
      </c>
      <c r="J75" s="304">
        <f>K75+L75</f>
        <v>70000</v>
      </c>
      <c r="K75" s="257">
        <v>70000</v>
      </c>
      <c r="L75" s="257"/>
      <c r="M75" s="258"/>
    </row>
    <row r="76" spans="1:13" s="250" customFormat="1" ht="72" customHeight="1" hidden="1">
      <c r="A76" s="247"/>
      <c r="B76" s="307"/>
      <c r="C76" s="262"/>
      <c r="D76" s="91" t="s">
        <v>85</v>
      </c>
      <c r="E76" s="91" t="s">
        <v>86</v>
      </c>
      <c r="F76" s="91" t="s">
        <v>404</v>
      </c>
      <c r="G76" s="306" t="s">
        <v>183</v>
      </c>
      <c r="H76" s="275" t="s">
        <v>621</v>
      </c>
      <c r="I76" s="255" t="s">
        <v>614</v>
      </c>
      <c r="J76" s="304">
        <f>K76+L76</f>
        <v>220000</v>
      </c>
      <c r="K76" s="257">
        <v>220000</v>
      </c>
      <c r="L76" s="257"/>
      <c r="M76" s="258"/>
    </row>
    <row r="77" spans="1:13" s="250" customFormat="1" ht="72" customHeight="1" hidden="1">
      <c r="A77" s="247"/>
      <c r="B77" s="307"/>
      <c r="C77" s="262"/>
      <c r="D77" s="91" t="s">
        <v>85</v>
      </c>
      <c r="E77" s="91" t="s">
        <v>86</v>
      </c>
      <c r="F77" s="91" t="s">
        <v>404</v>
      </c>
      <c r="G77" s="306" t="s">
        <v>183</v>
      </c>
      <c r="H77" s="275" t="s">
        <v>615</v>
      </c>
      <c r="I77" s="255" t="s">
        <v>616</v>
      </c>
      <c r="J77" s="304">
        <f>K77+L77</f>
        <v>5000</v>
      </c>
      <c r="K77" s="257">
        <v>5000</v>
      </c>
      <c r="L77" s="257"/>
      <c r="M77" s="258"/>
    </row>
    <row r="78" spans="1:13" s="333" customFormat="1" ht="33.75" customHeight="1">
      <c r="A78" s="327"/>
      <c r="B78" s="328"/>
      <c r="C78" s="329"/>
      <c r="D78" s="329" t="s">
        <v>460</v>
      </c>
      <c r="E78" s="329" t="s">
        <v>460</v>
      </c>
      <c r="F78" s="330" t="s">
        <v>460</v>
      </c>
      <c r="G78" s="329" t="s">
        <v>289</v>
      </c>
      <c r="H78" s="331" t="s">
        <v>460</v>
      </c>
      <c r="I78" s="331" t="s">
        <v>460</v>
      </c>
      <c r="J78" s="468">
        <f>J20+J73+J12</f>
        <v>953442.23</v>
      </c>
      <c r="K78" s="468">
        <f>K20+K73+K12</f>
        <v>863442.23</v>
      </c>
      <c r="L78" s="332">
        <f>L10+L20+L53+L68+L48+L73</f>
        <v>90000</v>
      </c>
      <c r="M78" s="332">
        <f>M10+M20+M53+M68+M48+M73</f>
        <v>90000</v>
      </c>
    </row>
    <row r="79" ht="12.75">
      <c r="K79" s="334"/>
    </row>
    <row r="80" spans="2:13" ht="23.25" customHeight="1"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</row>
    <row r="81" spans="2:21" ht="20.25" customHeight="1"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335"/>
      <c r="O81" s="335"/>
      <c r="P81" s="335"/>
      <c r="Q81" s="335"/>
      <c r="R81" s="335"/>
      <c r="S81" s="335"/>
      <c r="T81" s="335"/>
      <c r="U81" s="335"/>
    </row>
    <row r="82" spans="2:21" ht="19.5" customHeight="1">
      <c r="B82" s="522"/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335"/>
      <c r="O82" s="335"/>
      <c r="P82" s="335"/>
      <c r="Q82" s="335"/>
      <c r="R82" s="335"/>
      <c r="S82" s="335"/>
      <c r="T82" s="335"/>
      <c r="U82" s="335"/>
    </row>
    <row r="84" ht="12.75">
      <c r="B84" s="45" t="s">
        <v>302</v>
      </c>
    </row>
  </sheetData>
  <sheetProtection/>
  <mergeCells count="18">
    <mergeCell ref="D6:E6"/>
    <mergeCell ref="D3:V3"/>
    <mergeCell ref="F7:F8"/>
    <mergeCell ref="B1:M1"/>
    <mergeCell ref="K2:M2"/>
    <mergeCell ref="B4:M4"/>
    <mergeCell ref="D5:E5"/>
    <mergeCell ref="G7:G8"/>
    <mergeCell ref="B81:M81"/>
    <mergeCell ref="B82:M82"/>
    <mergeCell ref="B80:M80"/>
    <mergeCell ref="L7:M7"/>
    <mergeCell ref="K7:K8"/>
    <mergeCell ref="J7:J8"/>
    <mergeCell ref="E7:E8"/>
    <mergeCell ref="D7:D8"/>
    <mergeCell ref="I7:I8"/>
    <mergeCell ref="H7:H8"/>
  </mergeCells>
  <printOptions/>
  <pageMargins left="0.1968503937007874" right="0.1968503937007874" top="0.35433070866141736" bottom="0.1968503937007874" header="0.35433070866141736" footer="0.35433070866141736"/>
  <pageSetup fitToHeight="32" horizontalDpi="600" verticalDpi="600" orientation="landscape" paperSize="9" scale="68" r:id="rId1"/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20"/>
  <sheetViews>
    <sheetView showGridLines="0" showZeros="0" tabSelected="1" view="pageBreakPreview" zoomScale="75" zoomScaleNormal="75" zoomScaleSheetLayoutView="75" zoomScalePageLayoutView="0" workbookViewId="0" topLeftCell="A1">
      <selection activeCell="X3" sqref="X3"/>
    </sheetView>
  </sheetViews>
  <sheetFormatPr defaultColWidth="9.16015625" defaultRowHeight="12.75"/>
  <cols>
    <col min="1" max="1" width="39" style="386" customWidth="1"/>
    <col min="2" max="2" width="16.83203125" style="386" hidden="1" customWidth="1"/>
    <col min="3" max="3" width="17.16015625" style="386" hidden="1" customWidth="1"/>
    <col min="4" max="4" width="19.5" style="453" hidden="1" customWidth="1"/>
    <col min="5" max="5" width="22.83203125" style="453" hidden="1" customWidth="1"/>
    <col min="6" max="6" width="16.16015625" style="453" hidden="1" customWidth="1"/>
    <col min="7" max="7" width="21" style="453" hidden="1" customWidth="1"/>
    <col min="8" max="8" width="19.16015625" style="453" hidden="1" customWidth="1"/>
    <col min="9" max="9" width="21.16015625" style="453" hidden="1" customWidth="1"/>
    <col min="10" max="10" width="17.83203125" style="453" hidden="1" customWidth="1"/>
    <col min="11" max="11" width="20.66015625" style="453" hidden="1" customWidth="1"/>
    <col min="12" max="12" width="23.66015625" style="453" hidden="1" customWidth="1"/>
    <col min="13" max="13" width="18.33203125" style="386" customWidth="1"/>
    <col min="14" max="14" width="15" style="386" hidden="1" customWidth="1"/>
    <col min="15" max="15" width="13" style="386" hidden="1" customWidth="1"/>
    <col min="16" max="16" width="18" style="386" customWidth="1"/>
    <col min="17" max="17" width="18" style="386" hidden="1" customWidth="1"/>
    <col min="18" max="18" width="19.5" style="386" customWidth="1"/>
    <col min="19" max="19" width="18.16015625" style="386" hidden="1" customWidth="1"/>
    <col min="20" max="20" width="22.83203125" style="386" hidden="1" customWidth="1"/>
    <col min="21" max="21" width="18.83203125" style="386" customWidth="1"/>
    <col min="22" max="22" width="18.66015625" style="386" hidden="1" customWidth="1"/>
    <col min="23" max="23" width="33.66015625" style="386" hidden="1" customWidth="1"/>
    <col min="24" max="24" width="27.16015625" style="386" customWidth="1"/>
    <col min="25" max="25" width="23.33203125" style="386" customWidth="1"/>
    <col min="26" max="26" width="18.66015625" style="386" customWidth="1"/>
    <col min="27" max="27" width="18.33203125" style="386" customWidth="1"/>
    <col min="28" max="28" width="21.33203125" style="386" customWidth="1"/>
    <col min="29" max="29" width="24.5" style="386" customWidth="1"/>
    <col min="30" max="30" width="21.33203125" style="386" customWidth="1"/>
    <col min="31" max="31" width="19.16015625" style="386" customWidth="1"/>
    <col min="32" max="32" width="19.33203125" style="386" customWidth="1"/>
    <col min="33" max="33" width="21.66015625" style="386" customWidth="1"/>
    <col min="34" max="34" width="19.33203125" style="386" customWidth="1"/>
    <col min="35" max="35" width="26.16015625" style="386" customWidth="1"/>
    <col min="36" max="36" width="37.33203125" style="386" customWidth="1"/>
    <col min="37" max="37" width="17.16015625" style="386" customWidth="1"/>
    <col min="38" max="38" width="20.16015625" style="386" customWidth="1"/>
    <col min="39" max="16384" width="9.16015625" style="386" customWidth="1"/>
  </cols>
  <sheetData>
    <row r="1" spans="1:26" ht="149.25" customHeight="1">
      <c r="A1" s="383"/>
      <c r="B1" s="383"/>
      <c r="C1" s="383"/>
      <c r="D1" s="384"/>
      <c r="E1" s="384"/>
      <c r="F1" s="384"/>
      <c r="G1" s="384"/>
      <c r="H1" s="384"/>
      <c r="I1" s="384"/>
      <c r="J1" s="385" t="s">
        <v>555</v>
      </c>
      <c r="K1" s="385"/>
      <c r="L1" s="385"/>
      <c r="M1" s="385"/>
      <c r="N1" s="385"/>
      <c r="O1" s="385"/>
      <c r="P1" s="385"/>
      <c r="Q1" s="540" t="s">
        <v>661</v>
      </c>
      <c r="R1" s="540"/>
      <c r="S1" s="540"/>
      <c r="T1" s="540"/>
      <c r="U1" s="540"/>
      <c r="V1" s="385"/>
      <c r="W1" s="385"/>
      <c r="X1" s="385"/>
      <c r="Y1" s="385"/>
      <c r="Z1" s="385"/>
    </row>
    <row r="2" spans="1:35" ht="26.25" customHeight="1">
      <c r="A2" s="541" t="s">
        <v>577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59.25" customHeight="1">
      <c r="A3" s="541" t="s">
        <v>442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</row>
    <row r="4" spans="1:26" ht="34.5" customHeight="1">
      <c r="A4" s="458" t="s">
        <v>572</v>
      </c>
      <c r="B4" s="388"/>
      <c r="C4" s="388"/>
      <c r="D4" s="389"/>
      <c r="E4" s="389"/>
      <c r="F4" s="389"/>
      <c r="G4" s="389"/>
      <c r="H4" s="389"/>
      <c r="I4" s="389"/>
      <c r="J4" s="389"/>
      <c r="K4" s="389"/>
      <c r="L4" s="390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393" t="s">
        <v>556</v>
      </c>
      <c r="X4" s="388"/>
      <c r="Y4" s="388"/>
      <c r="Z4" s="388"/>
    </row>
    <row r="5" spans="1:26" s="396" customFormat="1" ht="36.75" customHeight="1">
      <c r="A5" s="542" t="s">
        <v>557</v>
      </c>
      <c r="B5" s="550"/>
      <c r="C5" s="551"/>
      <c r="D5" s="558" t="s">
        <v>558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3"/>
      <c r="V5" s="552"/>
      <c r="W5" s="553"/>
      <c r="X5" s="395"/>
      <c r="Y5" s="393"/>
      <c r="Z5" s="393"/>
    </row>
    <row r="6" spans="1:26" s="396" customFormat="1" ht="33.75" customHeight="1">
      <c r="A6" s="543"/>
      <c r="B6" s="398"/>
      <c r="C6" s="399"/>
      <c r="D6" s="400"/>
      <c r="E6" s="401"/>
      <c r="F6" s="402"/>
      <c r="G6" s="403"/>
      <c r="H6" s="404"/>
      <c r="I6" s="404"/>
      <c r="J6" s="404"/>
      <c r="K6" s="404"/>
      <c r="L6" s="404"/>
      <c r="M6" s="558" t="s">
        <v>559</v>
      </c>
      <c r="N6" s="552"/>
      <c r="O6" s="552"/>
      <c r="P6" s="552"/>
      <c r="Q6" s="552"/>
      <c r="R6" s="553"/>
      <c r="S6" s="405"/>
      <c r="T6" s="406"/>
      <c r="U6" s="556"/>
      <c r="V6" s="407"/>
      <c r="W6" s="408"/>
      <c r="X6" s="397"/>
      <c r="Y6" s="393"/>
      <c r="Z6" s="393"/>
    </row>
    <row r="7" spans="1:26" s="396" customFormat="1" ht="33.75" customHeight="1">
      <c r="A7" s="543"/>
      <c r="B7" s="398"/>
      <c r="C7" s="399"/>
      <c r="D7" s="400"/>
      <c r="E7" s="401"/>
      <c r="F7" s="402"/>
      <c r="G7" s="394"/>
      <c r="H7" s="409"/>
      <c r="I7" s="409"/>
      <c r="J7" s="409"/>
      <c r="K7" s="409"/>
      <c r="L7" s="409"/>
      <c r="M7" s="554" t="s">
        <v>272</v>
      </c>
      <c r="N7" s="548" t="s">
        <v>560</v>
      </c>
      <c r="O7" s="549"/>
      <c r="P7" s="549"/>
      <c r="Q7" s="549"/>
      <c r="R7" s="549"/>
      <c r="S7" s="410"/>
      <c r="T7" s="411"/>
      <c r="U7" s="556"/>
      <c r="V7" s="407"/>
      <c r="W7" s="408"/>
      <c r="X7" s="397"/>
      <c r="Y7" s="393"/>
      <c r="Z7" s="393"/>
    </row>
    <row r="8" spans="1:26" s="396" customFormat="1" ht="225" customHeight="1">
      <c r="A8" s="543"/>
      <c r="B8" s="412"/>
      <c r="C8" s="413"/>
      <c r="D8" s="414"/>
      <c r="E8" s="415"/>
      <c r="F8" s="416"/>
      <c r="G8" s="417" t="s">
        <v>561</v>
      </c>
      <c r="H8" s="418" t="s">
        <v>562</v>
      </c>
      <c r="I8" s="417" t="s">
        <v>563</v>
      </c>
      <c r="J8" s="417"/>
      <c r="K8" s="417" t="s">
        <v>564</v>
      </c>
      <c r="L8" s="417"/>
      <c r="M8" s="555"/>
      <c r="N8" s="419" t="s">
        <v>565</v>
      </c>
      <c r="O8" s="417" t="s">
        <v>566</v>
      </c>
      <c r="P8" s="417" t="s">
        <v>567</v>
      </c>
      <c r="Q8" s="417" t="s">
        <v>568</v>
      </c>
      <c r="R8" s="417" t="s">
        <v>569</v>
      </c>
      <c r="S8" s="412"/>
      <c r="T8" s="412" t="s">
        <v>570</v>
      </c>
      <c r="U8" s="557"/>
      <c r="V8" s="417"/>
      <c r="W8" s="418"/>
      <c r="X8" s="420"/>
      <c r="Y8" s="393"/>
      <c r="Z8" s="393"/>
    </row>
    <row r="9" spans="1:71" s="430" customFormat="1" ht="21.75" customHeight="1">
      <c r="A9" s="544"/>
      <c r="B9" s="421"/>
      <c r="C9" s="421"/>
      <c r="D9" s="422">
        <v>41020100</v>
      </c>
      <c r="E9" s="423"/>
      <c r="F9" s="423"/>
      <c r="G9" s="424">
        <v>41033900</v>
      </c>
      <c r="H9" s="424">
        <v>41034200</v>
      </c>
      <c r="I9" s="424"/>
      <c r="J9" s="424"/>
      <c r="K9" s="424"/>
      <c r="L9" s="425"/>
      <c r="M9" s="545">
        <v>41053900</v>
      </c>
      <c r="N9" s="546"/>
      <c r="O9" s="546"/>
      <c r="P9" s="546"/>
      <c r="Q9" s="546"/>
      <c r="R9" s="547"/>
      <c r="S9" s="425"/>
      <c r="T9" s="425"/>
      <c r="U9" s="426"/>
      <c r="V9" s="421"/>
      <c r="W9" s="427"/>
      <c r="X9" s="428"/>
      <c r="Y9" s="428"/>
      <c r="Z9" s="428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</row>
    <row r="10" spans="1:26" ht="18" customHeight="1">
      <c r="A10" s="437" t="s">
        <v>576</v>
      </c>
      <c r="B10" s="439" t="e">
        <f>#REF!+#REF!</f>
        <v>#REF!</v>
      </c>
      <c r="C10" s="439" t="e">
        <f>#REF!+#REF!</f>
        <v>#REF!</v>
      </c>
      <c r="D10" s="436"/>
      <c r="E10" s="436"/>
      <c r="F10" s="433"/>
      <c r="G10" s="436"/>
      <c r="H10" s="436"/>
      <c r="I10" s="436"/>
      <c r="J10" s="436"/>
      <c r="K10" s="436"/>
      <c r="L10" s="436"/>
      <c r="M10" s="431">
        <f>N10+O10+P10+R10</f>
        <v>15000</v>
      </c>
      <c r="N10" s="436"/>
      <c r="O10" s="436"/>
      <c r="P10" s="436"/>
      <c r="Q10" s="436"/>
      <c r="R10" s="435">
        <v>15000</v>
      </c>
      <c r="S10" s="436"/>
      <c r="T10" s="436"/>
      <c r="U10" s="432">
        <f>SUM(D10:M10)</f>
        <v>15000</v>
      </c>
      <c r="V10" s="440"/>
      <c r="W10" s="441"/>
      <c r="X10" s="438"/>
      <c r="Y10" s="388"/>
      <c r="Z10" s="388"/>
    </row>
    <row r="11" spans="1:26" ht="23.25" customHeight="1">
      <c r="A11" s="437" t="s">
        <v>574</v>
      </c>
      <c r="B11" s="421"/>
      <c r="C11" s="421"/>
      <c r="D11" s="442"/>
      <c r="E11" s="442"/>
      <c r="F11" s="433"/>
      <c r="G11" s="442"/>
      <c r="H11" s="442"/>
      <c r="I11" s="442"/>
      <c r="J11" s="442"/>
      <c r="K11" s="442"/>
      <c r="L11" s="442"/>
      <c r="M11" s="431">
        <f>N11+O11+P11+R11</f>
        <v>135000</v>
      </c>
      <c r="N11" s="442"/>
      <c r="O11" s="442"/>
      <c r="P11" s="442"/>
      <c r="Q11" s="442"/>
      <c r="R11" s="455">
        <v>135000</v>
      </c>
      <c r="S11" s="442"/>
      <c r="T11" s="442"/>
      <c r="U11" s="432">
        <f>SUM(D11:M11)</f>
        <v>135000</v>
      </c>
      <c r="V11" s="443"/>
      <c r="W11" s="388"/>
      <c r="X11" s="388"/>
      <c r="Y11" s="388"/>
      <c r="Z11" s="388"/>
    </row>
    <row r="12" spans="1:26" ht="23.25" customHeight="1">
      <c r="A12" s="437" t="s">
        <v>573</v>
      </c>
      <c r="B12" s="421"/>
      <c r="C12" s="421"/>
      <c r="D12" s="442"/>
      <c r="E12" s="442"/>
      <c r="F12" s="433"/>
      <c r="G12" s="442"/>
      <c r="H12" s="442"/>
      <c r="I12" s="442"/>
      <c r="J12" s="442"/>
      <c r="K12" s="442"/>
      <c r="L12" s="442"/>
      <c r="M12" s="431">
        <f>N12+O12+P12+R12</f>
        <v>10000</v>
      </c>
      <c r="N12" s="442"/>
      <c r="O12" s="442"/>
      <c r="P12" s="442"/>
      <c r="Q12" s="442"/>
      <c r="R12" s="455">
        <v>10000</v>
      </c>
      <c r="S12" s="442"/>
      <c r="T12" s="442"/>
      <c r="U12" s="432">
        <f>SUM(D12:M12)</f>
        <v>10000</v>
      </c>
      <c r="V12" s="443"/>
      <c r="W12" s="388"/>
      <c r="X12" s="388"/>
      <c r="Y12" s="388"/>
      <c r="Z12" s="388"/>
    </row>
    <row r="13" spans="1:26" ht="39.75" customHeight="1">
      <c r="A13" s="437" t="s">
        <v>575</v>
      </c>
      <c r="B13" s="445"/>
      <c r="C13" s="445"/>
      <c r="D13" s="446"/>
      <c r="E13" s="446"/>
      <c r="F13" s="433"/>
      <c r="G13" s="446"/>
      <c r="H13" s="446"/>
      <c r="I13" s="446"/>
      <c r="J13" s="446"/>
      <c r="K13" s="446"/>
      <c r="L13" s="446"/>
      <c r="M13" s="431">
        <f>N13+O13+P13+R13</f>
        <v>20000</v>
      </c>
      <c r="N13" s="446"/>
      <c r="O13" s="446"/>
      <c r="P13" s="446"/>
      <c r="Q13" s="446"/>
      <c r="R13" s="456">
        <v>20000</v>
      </c>
      <c r="S13" s="446"/>
      <c r="T13" s="446"/>
      <c r="U13" s="432">
        <f>SUM(D13:M13)</f>
        <v>20000</v>
      </c>
      <c r="V13" s="443"/>
      <c r="W13" s="388"/>
      <c r="X13" s="388"/>
      <c r="Y13" s="388"/>
      <c r="Z13" s="388"/>
    </row>
    <row r="14" spans="1:26" ht="36" customHeight="1">
      <c r="A14" s="444" t="s">
        <v>571</v>
      </c>
      <c r="B14" s="445"/>
      <c r="C14" s="445"/>
      <c r="D14" s="446"/>
      <c r="E14" s="446"/>
      <c r="F14" s="433"/>
      <c r="G14" s="446"/>
      <c r="H14" s="446"/>
      <c r="I14" s="446"/>
      <c r="J14" s="446"/>
      <c r="K14" s="446"/>
      <c r="L14" s="446"/>
      <c r="M14" s="431">
        <f>N14+O14+P14+R14+Q14</f>
        <v>90000</v>
      </c>
      <c r="N14" s="435"/>
      <c r="O14" s="435"/>
      <c r="P14" s="435">
        <v>90000</v>
      </c>
      <c r="Q14" s="447"/>
      <c r="R14" s="456"/>
      <c r="S14" s="446"/>
      <c r="T14" s="446"/>
      <c r="U14" s="432">
        <f>SUM(D14:M14)</f>
        <v>90000</v>
      </c>
      <c r="V14" s="421"/>
      <c r="W14" s="429"/>
      <c r="X14" s="388"/>
      <c r="Y14" s="388"/>
      <c r="Z14" s="388"/>
    </row>
    <row r="15" spans="1:38" s="452" customFormat="1" ht="20.25" customHeight="1">
      <c r="A15" s="448" t="s">
        <v>272</v>
      </c>
      <c r="B15" s="449"/>
      <c r="C15" s="449"/>
      <c r="D15" s="436" t="e">
        <f>#REF!</f>
        <v>#REF!</v>
      </c>
      <c r="E15" s="450"/>
      <c r="F15" s="434"/>
      <c r="G15" s="436" t="e">
        <f>#REF!</f>
        <v>#REF!</v>
      </c>
      <c r="H15" s="436" t="e">
        <f>#REF!</f>
        <v>#REF!</v>
      </c>
      <c r="I15" s="450"/>
      <c r="J15" s="450"/>
      <c r="K15" s="450"/>
      <c r="L15" s="450"/>
      <c r="M15" s="431">
        <f>SUM(M10:M14)</f>
        <v>270000</v>
      </c>
      <c r="N15" s="436">
        <f>N14</f>
        <v>0</v>
      </c>
      <c r="O15" s="436">
        <f>O14</f>
        <v>0</v>
      </c>
      <c r="P15" s="436">
        <f>P14</f>
        <v>90000</v>
      </c>
      <c r="Q15" s="436">
        <f>Q14</f>
        <v>0</v>
      </c>
      <c r="R15" s="451">
        <f>SUM(R10:R14)</f>
        <v>180000</v>
      </c>
      <c r="S15" s="451">
        <f>SUM(S10:S14)</f>
        <v>0</v>
      </c>
      <c r="T15" s="451">
        <f>SUM(T10:T14)</f>
        <v>0</v>
      </c>
      <c r="U15" s="451">
        <f>SUM(U10:U14)</f>
        <v>270000</v>
      </c>
      <c r="V15" s="429"/>
      <c r="W15" s="429"/>
      <c r="X15" s="428"/>
      <c r="Y15" s="388"/>
      <c r="Z15" s="388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</row>
    <row r="16" spans="1:26" ht="12.75">
      <c r="A16" s="388"/>
      <c r="B16" s="388"/>
      <c r="C16" s="388"/>
      <c r="D16" s="264"/>
      <c r="E16" s="264"/>
      <c r="F16" s="264"/>
      <c r="G16" s="264"/>
      <c r="H16" s="264"/>
      <c r="I16" s="264"/>
      <c r="J16" s="264"/>
      <c r="K16" s="264"/>
      <c r="L16" s="264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</row>
    <row r="17" spans="1:38" s="454" customFormat="1" ht="12.75">
      <c r="A17" s="2"/>
      <c r="B17" s="386"/>
      <c r="C17" s="386"/>
      <c r="D17" s="453"/>
      <c r="E17" s="453"/>
      <c r="F17" s="453"/>
      <c r="G17" s="453"/>
      <c r="H17" s="453"/>
      <c r="I17" s="453"/>
      <c r="J17" s="453"/>
      <c r="K17" s="453"/>
      <c r="L17" s="453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</row>
    <row r="18" spans="1:38" s="454" customFormat="1" ht="12.75">
      <c r="A18" s="386"/>
      <c r="B18" s="386"/>
      <c r="C18" s="386"/>
      <c r="D18" s="453"/>
      <c r="E18" s="453"/>
      <c r="F18" s="453"/>
      <c r="G18" s="453"/>
      <c r="H18" s="453"/>
      <c r="I18" s="453"/>
      <c r="J18" s="453"/>
      <c r="K18" s="453"/>
      <c r="L18" s="453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</row>
    <row r="19" spans="1:38" s="454" customFormat="1" ht="12.75">
      <c r="A19" s="386"/>
      <c r="B19" s="386"/>
      <c r="C19" s="386"/>
      <c r="D19" s="453"/>
      <c r="E19" s="453"/>
      <c r="F19" s="453"/>
      <c r="G19" s="453"/>
      <c r="H19" s="453"/>
      <c r="I19" s="453"/>
      <c r="J19" s="453"/>
      <c r="K19" s="453"/>
      <c r="L19" s="453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</row>
    <row r="20" spans="1:38" s="454" customFormat="1" ht="12.75">
      <c r="A20" s="386"/>
      <c r="B20" s="386"/>
      <c r="C20" s="386"/>
      <c r="D20" s="453"/>
      <c r="E20" s="453"/>
      <c r="F20" s="453"/>
      <c r="G20" s="453"/>
      <c r="H20" s="453"/>
      <c r="I20" s="453"/>
      <c r="J20" s="453"/>
      <c r="K20" s="453"/>
      <c r="L20" s="453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</row>
    <row r="44" ht="44.25" customHeight="1"/>
    <row r="57" ht="45.75" customHeight="1"/>
  </sheetData>
  <sheetProtection/>
  <mergeCells count="12">
    <mergeCell ref="V5:W5"/>
    <mergeCell ref="M7:M8"/>
    <mergeCell ref="U6:U8"/>
    <mergeCell ref="M6:R6"/>
    <mergeCell ref="D5:U5"/>
    <mergeCell ref="Q1:U1"/>
    <mergeCell ref="A3:U3"/>
    <mergeCell ref="A5:A9"/>
    <mergeCell ref="M9:R9"/>
    <mergeCell ref="N7:R7"/>
    <mergeCell ref="A2:U2"/>
    <mergeCell ref="B5:C5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2021-12-22T10:02:27Z</cp:lastPrinted>
  <dcterms:created xsi:type="dcterms:W3CDTF">2014-01-17T10:52:16Z</dcterms:created>
  <dcterms:modified xsi:type="dcterms:W3CDTF">2021-12-22T10:02:47Z</dcterms:modified>
  <cp:category/>
  <cp:version/>
  <cp:contentType/>
  <cp:contentStatus/>
</cp:coreProperties>
</file>